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!!Учебные планы\Учебные планы 2019_20\СП 19_23\СП учебный план\"/>
    </mc:Choice>
  </mc:AlternateContent>
  <xr:revisionPtr revIDLastSave="0" documentId="13_ncr:1_{3ADF222F-0F54-4C6D-BEC2-BD0422A14DB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Титул" sheetId="7" r:id="rId1"/>
    <sheet name="график" sheetId="4" r:id="rId2"/>
    <sheet name="сводные данные" sheetId="3" r:id="rId3"/>
    <sheet name="учебный план (расчет)" sheetId="1" r:id="rId4"/>
    <sheet name="Кабинеты" sheetId="5" r:id="rId5"/>
  </sheets>
  <definedNames>
    <definedName name="_xlnm.Print_Area" localSheetId="3">'учебный план (расчет)'!$A$1:$P$95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9" i="1" l="1"/>
  <c r="F38" i="1"/>
  <c r="F39" i="1"/>
  <c r="F37" i="1"/>
  <c r="F36" i="1" l="1"/>
  <c r="G7" i="1"/>
  <c r="H7" i="1"/>
  <c r="I7" i="1"/>
  <c r="J7" i="1"/>
  <c r="K7" i="1"/>
  <c r="Q7" i="1" s="1"/>
  <c r="L7" i="1"/>
  <c r="M7" i="1"/>
  <c r="N7" i="1"/>
  <c r="O7" i="1"/>
  <c r="P7" i="1"/>
  <c r="F7" i="1"/>
  <c r="H17" i="1"/>
  <c r="I17" i="1"/>
  <c r="J17" i="1"/>
  <c r="K17" i="1"/>
  <c r="Q17" i="1" s="1"/>
  <c r="L17" i="1"/>
  <c r="M17" i="1"/>
  <c r="N17" i="1"/>
  <c r="O17" i="1"/>
  <c r="P17" i="1"/>
  <c r="F20" i="1"/>
  <c r="E20" i="1" s="1"/>
  <c r="D20" i="1" s="1"/>
  <c r="E15" i="1"/>
  <c r="D15" i="1" s="1"/>
  <c r="F80" i="1"/>
  <c r="F75" i="1"/>
  <c r="F70" i="1"/>
  <c r="E70" i="1"/>
  <c r="F64" i="1"/>
  <c r="E64" i="1"/>
  <c r="F58" i="1"/>
  <c r="F57" i="1" s="1"/>
  <c r="E58" i="1"/>
  <c r="E8" i="1"/>
  <c r="D8" i="1" s="1"/>
  <c r="F19" i="1"/>
  <c r="M36" i="1"/>
  <c r="L36" i="1"/>
  <c r="O80" i="1"/>
  <c r="P75" i="1"/>
  <c r="O75" i="1"/>
  <c r="N75" i="1"/>
  <c r="M75" i="1"/>
  <c r="L75" i="1"/>
  <c r="L71" i="1"/>
  <c r="Q71" i="1" s="1"/>
  <c r="M70" i="1"/>
  <c r="N70" i="1"/>
  <c r="O70" i="1"/>
  <c r="P70" i="1"/>
  <c r="P64" i="1"/>
  <c r="O64" i="1"/>
  <c r="N64" i="1"/>
  <c r="M64" i="1"/>
  <c r="P58" i="1"/>
  <c r="O58" i="1"/>
  <c r="N58" i="1"/>
  <c r="M58" i="1"/>
  <c r="E25" i="1"/>
  <c r="D25" i="1" s="1"/>
  <c r="J24" i="1"/>
  <c r="Q24" i="1" s="1"/>
  <c r="F24" i="1"/>
  <c r="E24" i="1" s="1"/>
  <c r="D24" i="1" s="1"/>
  <c r="G22" i="1"/>
  <c r="G17" i="1" s="1"/>
  <c r="E22" i="1"/>
  <c r="D22" i="1" s="1"/>
  <c r="E21" i="1"/>
  <c r="D21" i="1" s="1"/>
  <c r="E19" i="1"/>
  <c r="D19" i="1" s="1"/>
  <c r="E18" i="1"/>
  <c r="E14" i="1"/>
  <c r="D14" i="1" s="1"/>
  <c r="E13" i="1"/>
  <c r="D13" i="1" s="1"/>
  <c r="E12" i="1"/>
  <c r="D12" i="1" s="1"/>
  <c r="E11" i="1"/>
  <c r="D11" i="1" s="1"/>
  <c r="E10" i="1"/>
  <c r="D10" i="1" s="1"/>
  <c r="E9" i="1"/>
  <c r="D9" i="1" s="1"/>
  <c r="I6" i="1"/>
  <c r="H6" i="1"/>
  <c r="M91" i="1"/>
  <c r="M97" i="1" s="1"/>
  <c r="O92" i="1"/>
  <c r="O98" i="1" s="1"/>
  <c r="K91" i="1"/>
  <c r="L91" i="1"/>
  <c r="L97" i="1" s="1"/>
  <c r="N91" i="1"/>
  <c r="N97" i="1" s="1"/>
  <c r="O91" i="1"/>
  <c r="O97" i="1" s="1"/>
  <c r="P91" i="1"/>
  <c r="P97" i="1" s="1"/>
  <c r="J91" i="1"/>
  <c r="P88" i="1"/>
  <c r="G31" i="1"/>
  <c r="R31" i="1" s="1"/>
  <c r="H27" i="1"/>
  <c r="D5" i="4"/>
  <c r="C6" i="3" s="1"/>
  <c r="A8" i="4"/>
  <c r="H7" i="4"/>
  <c r="H8" i="3" s="1"/>
  <c r="G7" i="4"/>
  <c r="G8" i="3" s="1"/>
  <c r="F7" i="4"/>
  <c r="E8" i="3" s="1"/>
  <c r="E7" i="4"/>
  <c r="D7" i="4"/>
  <c r="C7" i="4"/>
  <c r="F8" i="3" s="1"/>
  <c r="B7" i="4"/>
  <c r="B8" i="3" s="1"/>
  <c r="H6" i="4"/>
  <c r="H7" i="3" s="1"/>
  <c r="G6" i="4"/>
  <c r="G7" i="3" s="1"/>
  <c r="F6" i="4"/>
  <c r="E7" i="3" s="1"/>
  <c r="E6" i="4"/>
  <c r="D7" i="3" s="1"/>
  <c r="D6" i="4"/>
  <c r="C7" i="3" s="1"/>
  <c r="C6" i="4"/>
  <c r="F7" i="3" s="1"/>
  <c r="B6" i="4"/>
  <c r="B7" i="3" s="1"/>
  <c r="H5" i="4"/>
  <c r="H6" i="3" s="1"/>
  <c r="G5" i="4"/>
  <c r="G6" i="3" s="1"/>
  <c r="F5" i="4"/>
  <c r="E6" i="3" s="1"/>
  <c r="E5" i="4"/>
  <c r="D6" i="3" s="1"/>
  <c r="C5" i="4"/>
  <c r="F6" i="3" s="1"/>
  <c r="B5" i="4"/>
  <c r="H4" i="4"/>
  <c r="G4" i="4"/>
  <c r="F4" i="4"/>
  <c r="E5" i="3" s="1"/>
  <c r="E4" i="4"/>
  <c r="E8" i="4" s="1"/>
  <c r="D4" i="4"/>
  <c r="C5" i="3"/>
  <c r="C4" i="4"/>
  <c r="F5" i="3" s="1"/>
  <c r="B4" i="4"/>
  <c r="B5" i="3" s="1"/>
  <c r="I9" i="3"/>
  <c r="L6" i="1"/>
  <c r="K58" i="1"/>
  <c r="L58" i="1"/>
  <c r="K64" i="1"/>
  <c r="L64" i="1"/>
  <c r="K70" i="1"/>
  <c r="L70" i="1"/>
  <c r="J70" i="1"/>
  <c r="J64" i="1"/>
  <c r="J58" i="1"/>
  <c r="K36" i="1"/>
  <c r="N36" i="1"/>
  <c r="O36" i="1"/>
  <c r="P36" i="1"/>
  <c r="J36" i="1"/>
  <c r="K27" i="1"/>
  <c r="L27" i="1"/>
  <c r="M27" i="1"/>
  <c r="N27" i="1"/>
  <c r="O27" i="1"/>
  <c r="P27" i="1"/>
  <c r="J27" i="1"/>
  <c r="M6" i="1"/>
  <c r="N6" i="1"/>
  <c r="O6" i="1"/>
  <c r="P6" i="1"/>
  <c r="K92" i="1"/>
  <c r="K98" i="1" s="1"/>
  <c r="L92" i="1"/>
  <c r="L98" i="1" s="1"/>
  <c r="M92" i="1"/>
  <c r="M98" i="1" s="1"/>
  <c r="N92" i="1"/>
  <c r="N98" i="1" s="1"/>
  <c r="P92" i="1"/>
  <c r="P98" i="1" s="1"/>
  <c r="J92" i="1"/>
  <c r="J98" i="1" s="1"/>
  <c r="R44" i="1"/>
  <c r="R45" i="1"/>
  <c r="R46" i="1"/>
  <c r="R47" i="1"/>
  <c r="R48" i="1"/>
  <c r="R49" i="1"/>
  <c r="R50" i="1"/>
  <c r="R51" i="1"/>
  <c r="R52" i="1"/>
  <c r="R53" i="1"/>
  <c r="R54" i="1"/>
  <c r="R55" i="1"/>
  <c r="R43" i="1"/>
  <c r="O42" i="1"/>
  <c r="R78" i="1"/>
  <c r="R79" i="1"/>
  <c r="R81" i="1"/>
  <c r="R82" i="1"/>
  <c r="R67" i="1"/>
  <c r="R69" i="1"/>
  <c r="R71" i="1"/>
  <c r="R73" i="1"/>
  <c r="R74" i="1"/>
  <c r="R76" i="1"/>
  <c r="R62" i="1"/>
  <c r="R63" i="1"/>
  <c r="R65" i="1"/>
  <c r="R66" i="1"/>
  <c r="H60" i="1"/>
  <c r="R60" i="1" s="1"/>
  <c r="H59" i="1"/>
  <c r="R59" i="1" s="1"/>
  <c r="R84" i="1"/>
  <c r="R86" i="1"/>
  <c r="R56" i="1"/>
  <c r="R35" i="1"/>
  <c r="R39" i="1"/>
  <c r="G80" i="1"/>
  <c r="H80" i="1"/>
  <c r="I80" i="1"/>
  <c r="J80" i="1"/>
  <c r="K80" i="1"/>
  <c r="L80" i="1"/>
  <c r="M80" i="1"/>
  <c r="N80" i="1"/>
  <c r="P80" i="1"/>
  <c r="E81" i="1"/>
  <c r="E80" i="1" s="1"/>
  <c r="H75" i="1"/>
  <c r="I75" i="1"/>
  <c r="J75" i="1"/>
  <c r="K75" i="1"/>
  <c r="G75" i="1"/>
  <c r="E76" i="1"/>
  <c r="E75" i="1" s="1"/>
  <c r="H70" i="1"/>
  <c r="I70" i="1"/>
  <c r="G70" i="1"/>
  <c r="H64" i="1"/>
  <c r="I64" i="1"/>
  <c r="D67" i="1"/>
  <c r="D66" i="1"/>
  <c r="I58" i="1"/>
  <c r="I57" i="1" s="1"/>
  <c r="I41" i="1" s="1"/>
  <c r="D60" i="1"/>
  <c r="D59" i="1"/>
  <c r="F42" i="1"/>
  <c r="H42" i="1"/>
  <c r="I42" i="1"/>
  <c r="J42" i="1"/>
  <c r="K42" i="1"/>
  <c r="L42" i="1"/>
  <c r="M42" i="1"/>
  <c r="N42" i="1"/>
  <c r="P42" i="1"/>
  <c r="E43" i="1"/>
  <c r="D43" i="1" s="1"/>
  <c r="E44" i="1"/>
  <c r="D44" i="1" s="1"/>
  <c r="E45" i="1"/>
  <c r="D45" i="1" s="1"/>
  <c r="E46" i="1"/>
  <c r="D46" i="1" s="1"/>
  <c r="E47" i="1"/>
  <c r="D47" i="1" s="1"/>
  <c r="E48" i="1"/>
  <c r="D48" i="1" s="1"/>
  <c r="E49" i="1"/>
  <c r="D49" i="1" s="1"/>
  <c r="E50" i="1"/>
  <c r="D50" i="1" s="1"/>
  <c r="E51" i="1"/>
  <c r="D51" i="1" s="1"/>
  <c r="E52" i="1"/>
  <c r="D52" i="1" s="1"/>
  <c r="E53" i="1"/>
  <c r="D53" i="1" s="1"/>
  <c r="D54" i="1"/>
  <c r="E55" i="1"/>
  <c r="D55" i="1" s="1"/>
  <c r="H36" i="1"/>
  <c r="I36" i="1"/>
  <c r="E38" i="1"/>
  <c r="D38" i="1" s="1"/>
  <c r="E39" i="1"/>
  <c r="D39" i="1" s="1"/>
  <c r="E37" i="1"/>
  <c r="D37" i="1" s="1"/>
  <c r="R38" i="1"/>
  <c r="R37" i="1"/>
  <c r="F27" i="1"/>
  <c r="I27" i="1"/>
  <c r="E29" i="1"/>
  <c r="D29" i="1" s="1"/>
  <c r="E30" i="1"/>
  <c r="D30" i="1" s="1"/>
  <c r="D31" i="1"/>
  <c r="E32" i="1"/>
  <c r="D32" i="1" s="1"/>
  <c r="E33" i="1"/>
  <c r="D33" i="1" s="1"/>
  <c r="E34" i="1"/>
  <c r="D34" i="1" s="1"/>
  <c r="E28" i="1"/>
  <c r="E27" i="1" s="1"/>
  <c r="R29" i="1"/>
  <c r="R30" i="1"/>
  <c r="R32" i="1"/>
  <c r="R33" i="1"/>
  <c r="R34" i="1"/>
  <c r="R28" i="1"/>
  <c r="Q81" i="1"/>
  <c r="Q82" i="1"/>
  <c r="Q83" i="1"/>
  <c r="Q84" i="1"/>
  <c r="Q76" i="1"/>
  <c r="Q77" i="1"/>
  <c r="Q78" i="1"/>
  <c r="Q79" i="1"/>
  <c r="Q69" i="1"/>
  <c r="Q72" i="1"/>
  <c r="Q73" i="1"/>
  <c r="Q74" i="1"/>
  <c r="Q62" i="1"/>
  <c r="Q63" i="1"/>
  <c r="Q65" i="1"/>
  <c r="Q66" i="1"/>
  <c r="Q67" i="1"/>
  <c r="Q68" i="1"/>
  <c r="Q53" i="1"/>
  <c r="Q54" i="1"/>
  <c r="Q55" i="1"/>
  <c r="Q56" i="1"/>
  <c r="Q59" i="1"/>
  <c r="Q60" i="1"/>
  <c r="Q44" i="1"/>
  <c r="Q45" i="1"/>
  <c r="Q46" i="1"/>
  <c r="Q47" i="1"/>
  <c r="Q48" i="1"/>
  <c r="Q49" i="1"/>
  <c r="Q50" i="1"/>
  <c r="Q51" i="1"/>
  <c r="Q52" i="1"/>
  <c r="Q37" i="1"/>
  <c r="Q38" i="1"/>
  <c r="Q39" i="1"/>
  <c r="Q43" i="1"/>
  <c r="Q28" i="1"/>
  <c r="Q29" i="1"/>
  <c r="Q30" i="1"/>
  <c r="Q31" i="1"/>
  <c r="Q32" i="1"/>
  <c r="Q33" i="1"/>
  <c r="Q34" i="1"/>
  <c r="Q35" i="1"/>
  <c r="Q21" i="1"/>
  <c r="Q22" i="1"/>
  <c r="Q25" i="1"/>
  <c r="Q8" i="1"/>
  <c r="Q9" i="1"/>
  <c r="Q10" i="1"/>
  <c r="Q11" i="1"/>
  <c r="Q12" i="1"/>
  <c r="Q13" i="1"/>
  <c r="Q14" i="1"/>
  <c r="Q18" i="1"/>
  <c r="Q19" i="1"/>
  <c r="Q20" i="1"/>
  <c r="R14" i="1"/>
  <c r="R18" i="1"/>
  <c r="R19" i="1"/>
  <c r="R20" i="1"/>
  <c r="R21" i="1"/>
  <c r="R22" i="1"/>
  <c r="R24" i="1"/>
  <c r="R25" i="1"/>
  <c r="R9" i="1"/>
  <c r="R10" i="1"/>
  <c r="R11" i="1"/>
  <c r="R12" i="1"/>
  <c r="R13" i="1"/>
  <c r="R8" i="1"/>
  <c r="G64" i="1"/>
  <c r="G58" i="1"/>
  <c r="G42" i="1"/>
  <c r="D65" i="1"/>
  <c r="D64" i="1" s="1"/>
  <c r="G5" i="3"/>
  <c r="G36" i="1"/>
  <c r="R36" i="1" s="1"/>
  <c r="J96" i="1"/>
  <c r="J97" i="1"/>
  <c r="D71" i="1"/>
  <c r="D70" i="1" s="1"/>
  <c r="D18" i="1"/>
  <c r="D8" i="4" l="1"/>
  <c r="G8" i="4"/>
  <c r="F8" i="4"/>
  <c r="H8" i="4"/>
  <c r="D7" i="1"/>
  <c r="D17" i="1"/>
  <c r="D28" i="1"/>
  <c r="Q61" i="1"/>
  <c r="H5" i="3"/>
  <c r="E17" i="1"/>
  <c r="F17" i="1"/>
  <c r="Q42" i="1"/>
  <c r="E7" i="1"/>
  <c r="D58" i="1"/>
  <c r="Q75" i="1"/>
  <c r="L99" i="1"/>
  <c r="Q27" i="1"/>
  <c r="Q36" i="1"/>
  <c r="O99" i="1"/>
  <c r="K57" i="1"/>
  <c r="K41" i="1" s="1"/>
  <c r="B8" i="4"/>
  <c r="Q92" i="1"/>
  <c r="D81" i="1"/>
  <c r="D80" i="1" s="1"/>
  <c r="J99" i="1"/>
  <c r="G57" i="1"/>
  <c r="G41" i="1" s="1"/>
  <c r="J57" i="1"/>
  <c r="Q58" i="1"/>
  <c r="J6" i="1"/>
  <c r="K6" i="1"/>
  <c r="Q6" i="1" s="1"/>
  <c r="M57" i="1"/>
  <c r="M41" i="1" s="1"/>
  <c r="M85" i="1" s="1"/>
  <c r="M86" i="1" s="1"/>
  <c r="Q64" i="1"/>
  <c r="D27" i="1"/>
  <c r="D36" i="1"/>
  <c r="P99" i="1"/>
  <c r="K96" i="1"/>
  <c r="M99" i="1"/>
  <c r="P57" i="1"/>
  <c r="P41" i="1" s="1"/>
  <c r="P85" i="1" s="1"/>
  <c r="P86" i="1" s="1"/>
  <c r="F6" i="1"/>
  <c r="F41" i="1"/>
  <c r="N57" i="1"/>
  <c r="O57" i="1"/>
  <c r="O41" i="1" s="1"/>
  <c r="O85" i="1" s="1"/>
  <c r="O86" i="1" s="1"/>
  <c r="N41" i="1"/>
  <c r="N85" i="1" s="1"/>
  <c r="N86" i="1" s="1"/>
  <c r="H9" i="3"/>
  <c r="E9" i="3"/>
  <c r="C9" i="3"/>
  <c r="J41" i="1"/>
  <c r="R17" i="1"/>
  <c r="G6" i="1"/>
  <c r="D6" i="1"/>
  <c r="G9" i="3"/>
  <c r="I85" i="1"/>
  <c r="E57" i="1"/>
  <c r="Q98" i="1"/>
  <c r="D42" i="1"/>
  <c r="F9" i="3"/>
  <c r="N99" i="1"/>
  <c r="C8" i="4"/>
  <c r="H58" i="1"/>
  <c r="H57" i="1" s="1"/>
  <c r="H41" i="1" s="1"/>
  <c r="H85" i="1" s="1"/>
  <c r="D5" i="3"/>
  <c r="D9" i="3" s="1"/>
  <c r="G27" i="1"/>
  <c r="K97" i="1"/>
  <c r="K99" i="1" s="1"/>
  <c r="Q91" i="1"/>
  <c r="S91" i="1" s="1"/>
  <c r="S92" i="1" s="1"/>
  <c r="D76" i="1"/>
  <c r="D75" i="1" s="1"/>
  <c r="E42" i="1"/>
  <c r="L57" i="1"/>
  <c r="B6" i="3"/>
  <c r="B9" i="3" s="1"/>
  <c r="E36" i="1"/>
  <c r="E6" i="1"/>
  <c r="Q99" i="1" l="1"/>
  <c r="F85" i="1"/>
  <c r="D57" i="1"/>
  <c r="D41" i="1" s="1"/>
  <c r="D85" i="1" s="1"/>
  <c r="K85" i="1"/>
  <c r="K86" i="1" s="1"/>
  <c r="Q57" i="1"/>
  <c r="J85" i="1"/>
  <c r="G85" i="1"/>
  <c r="E41" i="1"/>
  <c r="E85" i="1" s="1"/>
  <c r="Q97" i="1"/>
  <c r="L41" i="1"/>
  <c r="L85" i="1" s="1"/>
  <c r="L86" i="1" s="1"/>
  <c r="Q41" i="1" l="1"/>
  <c r="Q85" i="1"/>
  <c r="J86" i="1"/>
</calcChain>
</file>

<file path=xl/sharedStrings.xml><?xml version="1.0" encoding="utf-8"?>
<sst xmlns="http://schemas.openxmlformats.org/spreadsheetml/2006/main" count="513" uniqueCount="272">
  <si>
    <r>
      <rPr>
        <b/>
        <sz val="9"/>
        <rFont val="Arial Narrow"/>
        <family val="2"/>
      </rPr>
      <t>Индекс</t>
    </r>
  </si>
  <si>
    <r>
      <rPr>
        <b/>
        <sz val="9"/>
        <rFont val="Arial Narrow"/>
        <family val="2"/>
      </rPr>
      <t>Наименование циклов, разделов, дисциплин, профессиональных модулей, МДК, практик</t>
    </r>
  </si>
  <si>
    <r>
      <rPr>
        <b/>
        <sz val="9"/>
        <rFont val="Arial Narrow"/>
        <family val="2"/>
      </rPr>
      <t>Формы промежуточной аттестации</t>
    </r>
  </si>
  <si>
    <r>
      <rPr>
        <b/>
        <sz val="9"/>
        <rFont val="Arial Narrow"/>
        <family val="2"/>
      </rPr>
      <t>Учебная нагрузка обучающихся (час.)</t>
    </r>
  </si>
  <si>
    <r>
      <rPr>
        <b/>
        <sz val="9"/>
        <rFont val="Arial Narrow"/>
        <family val="2"/>
      </rPr>
      <t>Распределение обязательной нагрузки по курсам и семестрам (час. в семестр)</t>
    </r>
  </si>
  <si>
    <r>
      <rPr>
        <b/>
        <sz val="9"/>
        <rFont val="Arial Narrow"/>
        <family val="2"/>
      </rPr>
      <t>максимальная</t>
    </r>
  </si>
  <si>
    <r>
      <rPr>
        <b/>
        <sz val="9"/>
        <rFont val="Arial Narrow"/>
        <family val="2"/>
      </rPr>
      <t>самостотельная</t>
    </r>
  </si>
  <si>
    <r>
      <rPr>
        <b/>
        <sz val="9"/>
        <rFont val="Arial Narrow"/>
        <family val="2"/>
      </rPr>
      <t>Обязательная аудиторная</t>
    </r>
  </si>
  <si>
    <r>
      <rPr>
        <b/>
        <sz val="9"/>
        <rFont val="Arial Narrow"/>
        <family val="2"/>
      </rPr>
      <t>всего занятий</t>
    </r>
  </si>
  <si>
    <r>
      <rPr>
        <b/>
        <sz val="9"/>
        <rFont val="Arial Narrow"/>
        <family val="2"/>
      </rPr>
      <t>в том числе</t>
    </r>
  </si>
  <si>
    <r>
      <rPr>
        <b/>
        <sz val="9"/>
        <rFont val="Arial Narrow"/>
        <family val="2"/>
      </rPr>
      <t>I курс</t>
    </r>
  </si>
  <si>
    <r>
      <rPr>
        <b/>
        <sz val="9"/>
        <rFont val="Arial Narrow"/>
        <family val="2"/>
      </rPr>
      <t>II курс</t>
    </r>
  </si>
  <si>
    <r>
      <rPr>
        <b/>
        <sz val="9"/>
        <rFont val="Arial Narrow"/>
        <family val="2"/>
      </rPr>
      <t>III курс</t>
    </r>
  </si>
  <si>
    <r>
      <rPr>
        <b/>
        <sz val="9"/>
        <rFont val="Arial Narrow"/>
        <family val="2"/>
      </rPr>
      <t>IV курс</t>
    </r>
  </si>
  <si>
    <r>
      <rPr>
        <sz val="10"/>
        <rFont val="Times New Roman"/>
        <family val="1"/>
      </rPr>
      <t>Иностранный язык</t>
    </r>
  </si>
  <si>
    <r>
      <rPr>
        <sz val="10"/>
        <rFont val="Times New Roman"/>
        <family val="1"/>
      </rPr>
      <t>История</t>
    </r>
  </si>
  <si>
    <r>
      <rPr>
        <sz val="10"/>
        <rFont val="Times New Roman"/>
        <family val="1"/>
      </rPr>
      <t>Физическая культура</t>
    </r>
  </si>
  <si>
    <r>
      <rPr>
        <sz val="10"/>
        <rFont val="Times New Roman"/>
        <family val="1"/>
      </rPr>
      <t>дз</t>
    </r>
  </si>
  <si>
    <r>
      <rPr>
        <sz val="10"/>
        <rFont val="Times New Roman"/>
        <family val="1"/>
      </rPr>
      <t>Информатика</t>
    </r>
  </si>
  <si>
    <r>
      <rPr>
        <sz val="10"/>
        <rFont val="Times New Roman"/>
        <family val="1"/>
      </rPr>
      <t>ОГСЭ.01</t>
    </r>
  </si>
  <si>
    <r>
      <rPr>
        <sz val="10"/>
        <rFont val="Times New Roman"/>
        <family val="1"/>
      </rPr>
      <t>Основы     философии</t>
    </r>
  </si>
  <si>
    <r>
      <rPr>
        <sz val="10"/>
        <rFont val="Times New Roman"/>
        <family val="1"/>
      </rPr>
      <t>ОГСЭ.02</t>
    </r>
  </si>
  <si>
    <r>
      <rPr>
        <sz val="10"/>
        <rFont val="Times New Roman"/>
        <family val="1"/>
      </rPr>
      <t>ОГСЭ.03</t>
    </r>
  </si>
  <si>
    <r>
      <rPr>
        <sz val="10"/>
        <rFont val="Times New Roman"/>
        <family val="1"/>
      </rPr>
      <t>ОГСЭ.04</t>
    </r>
  </si>
  <si>
    <r>
      <rPr>
        <sz val="10"/>
        <rFont val="Times New Roman"/>
        <family val="1"/>
      </rPr>
      <t>ОГСЭ.В.05</t>
    </r>
  </si>
  <si>
    <r>
      <rPr>
        <sz val="10"/>
        <rFont val="Times New Roman"/>
        <family val="1"/>
      </rPr>
      <t>Русский язык и культура речи</t>
    </r>
  </si>
  <si>
    <r>
      <rPr>
        <sz val="10"/>
        <rFont val="Times New Roman"/>
        <family val="1"/>
      </rPr>
      <t>ОГСЭ.В.06</t>
    </r>
  </si>
  <si>
    <r>
      <rPr>
        <sz val="10"/>
        <rFont val="Times New Roman"/>
        <family val="1"/>
      </rPr>
      <t>Деловое общение</t>
    </r>
  </si>
  <si>
    <r>
      <rPr>
        <sz val="10"/>
        <rFont val="Times New Roman"/>
        <family val="1"/>
      </rPr>
      <t>ОГСЭ.В.07</t>
    </r>
  </si>
  <si>
    <r>
      <rPr>
        <sz val="10"/>
        <rFont val="Times New Roman"/>
        <family val="1"/>
      </rPr>
      <t>з</t>
    </r>
  </si>
  <si>
    <r>
      <rPr>
        <sz val="10"/>
        <rFont val="Times New Roman"/>
        <family val="1"/>
      </rPr>
      <t>ЕН.01</t>
    </r>
  </si>
  <si>
    <r>
      <rPr>
        <sz val="10"/>
        <rFont val="Times New Roman"/>
        <family val="1"/>
      </rPr>
      <t>Математика</t>
    </r>
  </si>
  <si>
    <r>
      <rPr>
        <sz val="10"/>
        <rFont val="Times New Roman"/>
        <family val="1"/>
      </rPr>
      <t>ЕН.02</t>
    </r>
  </si>
  <si>
    <r>
      <rPr>
        <sz val="10"/>
        <rFont val="Times New Roman"/>
        <family val="1"/>
      </rPr>
      <t>ЕН.03</t>
    </r>
  </si>
  <si>
    <r>
      <rPr>
        <sz val="10"/>
        <rFont val="Times New Roman"/>
        <family val="1"/>
      </rPr>
      <t>Физика</t>
    </r>
  </si>
  <si>
    <r>
      <rPr>
        <sz val="10"/>
        <rFont val="Times New Roman"/>
        <family val="1"/>
      </rPr>
      <t>ОП.01</t>
    </r>
  </si>
  <si>
    <r>
      <rPr>
        <sz val="10"/>
        <rFont val="Times New Roman"/>
        <family val="1"/>
      </rPr>
      <t>Информационные        технологии        в        профессиональной деятельности</t>
    </r>
  </si>
  <si>
    <r>
      <rPr>
        <sz val="10"/>
        <rFont val="Times New Roman"/>
        <family val="1"/>
      </rPr>
      <t>ОП.02</t>
    </r>
  </si>
  <si>
    <r>
      <rPr>
        <sz val="10"/>
        <rFont val="Times New Roman"/>
        <family val="1"/>
      </rPr>
      <t>Правовое обеспечение профессиональной деятельности</t>
    </r>
  </si>
  <si>
    <r>
      <rPr>
        <sz val="10"/>
        <rFont val="Times New Roman"/>
        <family val="1"/>
      </rPr>
      <t>ОП.03</t>
    </r>
  </si>
  <si>
    <r>
      <rPr>
        <sz val="10"/>
        <rFont val="Times New Roman"/>
        <family val="1"/>
      </rPr>
      <t>Основы экономики организации</t>
    </r>
  </si>
  <si>
    <r>
      <rPr>
        <sz val="10"/>
        <rFont val="Times New Roman"/>
        <family val="1"/>
      </rPr>
      <t>ОП.04</t>
    </r>
  </si>
  <si>
    <r>
      <rPr>
        <sz val="10"/>
        <rFont val="Times New Roman"/>
        <family val="1"/>
      </rPr>
      <t>Менеджмент</t>
    </r>
  </si>
  <si>
    <r>
      <rPr>
        <sz val="10"/>
        <rFont val="Times New Roman"/>
        <family val="1"/>
      </rPr>
      <t>ОП.05</t>
    </r>
  </si>
  <si>
    <r>
      <rPr>
        <sz val="10"/>
        <rFont val="Times New Roman"/>
        <family val="1"/>
      </rPr>
      <t>Охрана труда</t>
    </r>
  </si>
  <si>
    <r>
      <rPr>
        <sz val="10"/>
        <rFont val="Times New Roman"/>
        <family val="1"/>
      </rPr>
      <t>ОП.06</t>
    </r>
  </si>
  <si>
    <r>
      <rPr>
        <sz val="10"/>
        <rFont val="Times New Roman"/>
        <family val="1"/>
      </rPr>
      <t>Инженерная графика</t>
    </r>
  </si>
  <si>
    <r>
      <rPr>
        <sz val="10"/>
        <rFont val="Times New Roman"/>
        <family val="1"/>
      </rPr>
      <t>ОП.07</t>
    </r>
  </si>
  <si>
    <r>
      <rPr>
        <sz val="10"/>
        <rFont val="Times New Roman"/>
        <family val="1"/>
      </rPr>
      <t>Техническая механика</t>
    </r>
  </si>
  <si>
    <r>
      <rPr>
        <sz val="10"/>
        <rFont val="Times New Roman"/>
        <family val="1"/>
      </rPr>
      <t>ОП.08</t>
    </r>
  </si>
  <si>
    <r>
      <rPr>
        <sz val="10"/>
        <rFont val="Times New Roman"/>
        <family val="1"/>
      </rPr>
      <t>Материаловедение</t>
    </r>
  </si>
  <si>
    <r>
      <rPr>
        <sz val="10"/>
        <rFont val="Times New Roman"/>
        <family val="1"/>
      </rPr>
      <t>ОП.09</t>
    </r>
  </si>
  <si>
    <r>
      <rPr>
        <sz val="10"/>
        <rFont val="Times New Roman"/>
        <family val="1"/>
      </rPr>
      <t>Электротехника и электроника</t>
    </r>
  </si>
  <si>
    <r>
      <rPr>
        <sz val="10"/>
        <rFont val="Times New Roman"/>
        <family val="1"/>
      </rPr>
      <t>ОП.10</t>
    </r>
  </si>
  <si>
    <r>
      <rPr>
        <sz val="10"/>
        <rFont val="Times New Roman"/>
        <family val="1"/>
      </rPr>
      <t>Метрология стандартизация и сертификация</t>
    </r>
  </si>
  <si>
    <r>
      <rPr>
        <sz val="10"/>
        <rFont val="Times New Roman"/>
        <family val="1"/>
      </rPr>
      <t>ОП.11</t>
    </r>
  </si>
  <si>
    <r>
      <rPr>
        <sz val="10"/>
        <rFont val="Times New Roman"/>
        <family val="1"/>
      </rPr>
      <t>Безопасность жизнедеятельности</t>
    </r>
  </si>
  <si>
    <r>
      <rPr>
        <sz val="10"/>
        <rFont val="Times New Roman"/>
        <family val="1"/>
      </rPr>
      <t>ОП.В.12</t>
    </r>
  </si>
  <si>
    <r>
      <rPr>
        <sz val="10"/>
        <rFont val="Times New Roman"/>
        <family val="1"/>
      </rPr>
      <t>Технология поиска работы</t>
    </r>
  </si>
  <si>
    <r>
      <rPr>
        <sz val="10"/>
        <rFont val="Times New Roman"/>
        <family val="1"/>
      </rPr>
      <t>ОП.В.13</t>
    </r>
  </si>
  <si>
    <r>
      <rPr>
        <b/>
        <sz val="10"/>
        <rFont val="Times New Roman"/>
        <family val="1"/>
      </rPr>
      <t>ПМ.01</t>
    </r>
  </si>
  <si>
    <r>
      <rPr>
        <b/>
        <sz val="10"/>
        <rFont val="Times New Roman"/>
        <family val="1"/>
      </rPr>
      <t>Подготовка  и  осуществление  технологических  процессов изготовления сварных конструкций</t>
    </r>
  </si>
  <si>
    <r>
      <rPr>
        <sz val="10"/>
        <rFont val="Times New Roman"/>
        <family val="1"/>
      </rPr>
      <t>МДК.01.01</t>
    </r>
  </si>
  <si>
    <r>
      <rPr>
        <sz val="10"/>
        <rFont val="Times New Roman"/>
        <family val="1"/>
      </rPr>
      <t>Технология сварочных работ</t>
    </r>
  </si>
  <si>
    <r>
      <rPr>
        <sz val="10"/>
        <rFont val="Times New Roman"/>
        <family val="1"/>
      </rPr>
      <t>МДК.01.02</t>
    </r>
  </si>
  <si>
    <r>
      <rPr>
        <sz val="10"/>
        <rFont val="Times New Roman"/>
        <family val="1"/>
      </rPr>
      <t>Основное      оборудование      для      производства      сварных конструкций</t>
    </r>
  </si>
  <si>
    <r>
      <rPr>
        <sz val="10"/>
        <rFont val="Times New Roman"/>
        <family val="1"/>
      </rPr>
      <t>УП.01</t>
    </r>
  </si>
  <si>
    <r>
      <rPr>
        <sz val="10"/>
        <rFont val="Times New Roman"/>
        <family val="1"/>
      </rPr>
      <t>Учебная практика</t>
    </r>
  </si>
  <si>
    <r>
      <rPr>
        <sz val="10"/>
        <rFont val="Times New Roman"/>
        <family val="1"/>
      </rPr>
      <t>ПП.01</t>
    </r>
  </si>
  <si>
    <r>
      <rPr>
        <sz val="10"/>
        <rFont val="Times New Roman"/>
        <family val="1"/>
      </rPr>
      <t>Производственная практика</t>
    </r>
  </si>
  <si>
    <r>
      <rPr>
        <sz val="10"/>
        <rFont val="Times New Roman"/>
        <family val="1"/>
      </rPr>
      <t>МДК.02.01</t>
    </r>
  </si>
  <si>
    <r>
      <rPr>
        <sz val="10"/>
        <rFont val="Times New Roman"/>
        <family val="1"/>
      </rPr>
      <t>Основы расчета и проектирования сварных конструкций</t>
    </r>
  </si>
  <si>
    <r>
      <rPr>
        <sz val="10"/>
        <rFont val="Times New Roman"/>
        <family val="1"/>
      </rPr>
      <t>МДК.02.02</t>
    </r>
  </si>
  <si>
    <r>
      <rPr>
        <sz val="10"/>
        <rFont val="Times New Roman"/>
        <family val="1"/>
      </rPr>
      <t>Основы проектирования технологических процессов</t>
    </r>
  </si>
  <si>
    <r>
      <rPr>
        <sz val="10"/>
        <rFont val="Times New Roman"/>
        <family val="1"/>
      </rPr>
      <t>УП.02</t>
    </r>
  </si>
  <si>
    <r>
      <rPr>
        <sz val="10"/>
        <rFont val="Times New Roman"/>
        <family val="1"/>
      </rPr>
      <t>ПП.02</t>
    </r>
  </si>
  <si>
    <r>
      <rPr>
        <sz val="10"/>
        <rFont val="Times New Roman"/>
        <family val="1"/>
      </rPr>
      <t>Производственная практика ( по профилю специальности )</t>
    </r>
  </si>
  <si>
    <r>
      <rPr>
        <sz val="10"/>
        <rFont val="Times New Roman"/>
        <family val="1"/>
      </rPr>
      <t>МДК.03.01</t>
    </r>
  </si>
  <si>
    <r>
      <rPr>
        <sz val="10"/>
        <rFont val="Times New Roman"/>
        <family val="1"/>
      </rPr>
      <t>Формы  и  методы  контроля  качества  металлов  и  сварочных конструкций</t>
    </r>
  </si>
  <si>
    <r>
      <rPr>
        <sz val="10"/>
        <rFont val="Times New Roman"/>
        <family val="1"/>
      </rPr>
      <t>УП.03</t>
    </r>
  </si>
  <si>
    <r>
      <rPr>
        <sz val="10"/>
        <rFont val="Times New Roman"/>
        <family val="1"/>
      </rPr>
      <t>ПП.03</t>
    </r>
  </si>
  <si>
    <r>
      <rPr>
        <sz val="10"/>
        <rFont val="Times New Roman"/>
        <family val="1"/>
      </rPr>
      <t>МДК.04.01</t>
    </r>
  </si>
  <si>
    <r>
      <rPr>
        <sz val="10"/>
        <rFont val="Times New Roman"/>
        <family val="1"/>
      </rPr>
      <t>Основы организации и планирования производственных работ на сварочном участке</t>
    </r>
  </si>
  <si>
    <r>
      <rPr>
        <sz val="10"/>
        <rFont val="Times New Roman"/>
        <family val="1"/>
      </rPr>
      <t>УП.04</t>
    </r>
  </si>
  <si>
    <r>
      <rPr>
        <sz val="10"/>
        <rFont val="Times New Roman"/>
        <family val="1"/>
      </rPr>
      <t>П.П.04</t>
    </r>
  </si>
  <si>
    <r>
      <rPr>
        <sz val="10"/>
        <rFont val="Times New Roman"/>
        <family val="1"/>
      </rPr>
      <t>МДК05.01</t>
    </r>
  </si>
  <si>
    <r>
      <rPr>
        <sz val="10"/>
        <rFont val="Times New Roman"/>
        <family val="1"/>
      </rPr>
      <t>УП.05</t>
    </r>
  </si>
  <si>
    <r>
      <rPr>
        <sz val="10"/>
        <rFont val="Times New Roman"/>
        <family val="1"/>
      </rPr>
      <t>ПП.05</t>
    </r>
  </si>
  <si>
    <r>
      <rPr>
        <b/>
        <sz val="10"/>
        <rFont val="Times New Roman"/>
        <family val="1"/>
      </rPr>
      <t>Всего</t>
    </r>
  </si>
  <si>
    <r>
      <rPr>
        <b/>
        <sz val="10"/>
        <rFont val="Times New Roman"/>
        <family val="1"/>
      </rPr>
      <t>ПДП</t>
    </r>
  </si>
  <si>
    <r>
      <rPr>
        <b/>
        <sz val="10"/>
        <rFont val="Times New Roman"/>
        <family val="1"/>
      </rPr>
      <t>Преддипломная практика</t>
    </r>
  </si>
  <si>
    <r>
      <rPr>
        <b/>
        <sz val="10"/>
        <rFont val="Times New Roman"/>
        <family val="1"/>
      </rPr>
      <t>ГИА</t>
    </r>
  </si>
  <si>
    <r>
      <rPr>
        <b/>
        <sz val="10"/>
        <rFont val="Times New Roman"/>
        <family val="1"/>
      </rPr>
      <t>Государственная итоговая аттестация</t>
    </r>
  </si>
  <si>
    <r>
      <rPr>
        <sz val="10"/>
        <rFont val="Times New Roman"/>
        <family val="1"/>
      </rPr>
      <t>дисциплин</t>
    </r>
  </si>
  <si>
    <r>
      <rPr>
        <b/>
        <sz val="10"/>
        <rFont val="Times New Roman"/>
        <family val="1"/>
      </rPr>
      <t>Консультации  по 4 часа на одного студента на каждый год обучения</t>
    </r>
  </si>
  <si>
    <r>
      <rPr>
        <sz val="10"/>
        <rFont val="Times New Roman"/>
        <family val="1"/>
      </rPr>
      <t>и МДК</t>
    </r>
  </si>
  <si>
    <r>
      <rPr>
        <sz val="10"/>
        <rFont val="Times New Roman"/>
        <family val="1"/>
      </rPr>
      <t>учебной практики</t>
    </r>
  </si>
  <si>
    <r>
      <rPr>
        <sz val="10"/>
        <rFont val="Times New Roman"/>
        <family val="1"/>
      </rPr>
      <t>экзаменов</t>
    </r>
  </si>
  <si>
    <r>
      <rPr>
        <sz val="10"/>
        <rFont val="Times New Roman"/>
        <family val="1"/>
      </rPr>
      <t>дифф. зачетов</t>
    </r>
  </si>
  <si>
    <r>
      <rPr>
        <sz val="10"/>
        <rFont val="Times New Roman"/>
        <family val="1"/>
      </rPr>
      <t>зачетов</t>
    </r>
  </si>
  <si>
    <t>ОГСЭ.00</t>
  </si>
  <si>
    <t>Общий гуманитарный и социально-экономический цикл</t>
  </si>
  <si>
    <t>П.00</t>
  </si>
  <si>
    <t>Профессиональный цикл</t>
  </si>
  <si>
    <t>ЕН.00</t>
  </si>
  <si>
    <t>Математический и общий естественнонаучный цикл</t>
  </si>
  <si>
    <t>ПМ.00</t>
  </si>
  <si>
    <t>Профессиональные модули</t>
  </si>
  <si>
    <t>ПМ.02</t>
  </si>
  <si>
    <t>Разработка технологических процессов и проектирование изделий</t>
  </si>
  <si>
    <t>ПМ.03</t>
  </si>
  <si>
    <t>Контроль качества сварочных работ</t>
  </si>
  <si>
    <t>ПМ.04</t>
  </si>
  <si>
    <t>Организация и планирование сварочного производства</t>
  </si>
  <si>
    <t>ПМ.05</t>
  </si>
  <si>
    <t>Выполнение  работ  по  одной или нескольким профессиям рабочих, должностям служащих</t>
  </si>
  <si>
    <t>Всего</t>
  </si>
  <si>
    <t>18/24/12</t>
  </si>
  <si>
    <t>О.00</t>
  </si>
  <si>
    <t>Общеобразовательный цикл</t>
  </si>
  <si>
    <t>проверка</t>
  </si>
  <si>
    <t>ОП.00</t>
  </si>
  <si>
    <t>Общепрофессиональные дисциплины</t>
  </si>
  <si>
    <t>ЭКЗАМЕН</t>
  </si>
  <si>
    <t>итого С ЛАБ И ЭКЗАМЕНОМ</t>
  </si>
  <si>
    <t>Учебная практика</t>
  </si>
  <si>
    <t>дз</t>
  </si>
  <si>
    <t>Преддипломная практика</t>
  </si>
  <si>
    <t>Производственная практика</t>
  </si>
  <si>
    <t>Государственная итоговая аттестация</t>
  </si>
  <si>
    <t>Курсы</t>
  </si>
  <si>
    <t>по профилю специальности</t>
  </si>
  <si>
    <t>Промежуточная аттестация</t>
  </si>
  <si>
    <t>Каникулы</t>
  </si>
  <si>
    <t>I курс</t>
  </si>
  <si>
    <t>II курс</t>
  </si>
  <si>
    <t>III курс</t>
  </si>
  <si>
    <t>IV курс</t>
  </si>
  <si>
    <t>Теоретическое обучение</t>
  </si>
  <si>
    <t>ГИА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</si>
  <si>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</si>
  <si>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</si>
  <si>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</si>
  <si>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</si>
  <si>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</si>
  <si>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</si>
  <si>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</si>
  <si>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</si>
  <si>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</si>
  <si>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</si>
  <si>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</si>
  <si>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</si>
  <si>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</si>
  <si>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</t>
  </si>
  <si>
    <t>к</t>
  </si>
  <si>
    <t>с</t>
  </si>
  <si>
    <t>у</t>
  </si>
  <si>
    <t>пс</t>
  </si>
  <si>
    <t>пд</t>
  </si>
  <si>
    <t>гиа</t>
  </si>
  <si>
    <t>Условные обозначения</t>
  </si>
  <si>
    <t>3. Перечень кабинетов, лабораторий, мастерских и др. для подготовки по специальности СПО</t>
  </si>
  <si>
    <t>№</t>
  </si>
  <si>
    <t>Наименование</t>
  </si>
  <si>
    <t>КАБИНЕТЫ</t>
  </si>
  <si>
    <t>гуманитарных и социально- экономических дисциплин</t>
  </si>
  <si>
    <t>математики</t>
  </si>
  <si>
    <t>инженерной графики</t>
  </si>
  <si>
    <t>информатики и информационных технологий</t>
  </si>
  <si>
    <t>экономики отрасли, менеджметна и правового обеспечения профессиональной деятельности</t>
  </si>
  <si>
    <t>экологических основ природопользования,безопасности жизнедеятельности и охраны труда</t>
  </si>
  <si>
    <t>расчета и проектирования сварных соединений</t>
  </si>
  <si>
    <t>Технологии электрической сварки плавлением</t>
  </si>
  <si>
    <t>метрологии, стандартизации и сертификации</t>
  </si>
  <si>
    <t>Физики</t>
  </si>
  <si>
    <t>Химии, биологии</t>
  </si>
  <si>
    <t>русского языка и литературы</t>
  </si>
  <si>
    <t>иностранного языка</t>
  </si>
  <si>
    <t>ЛАБОРАТОРИИ</t>
  </si>
  <si>
    <t>технической механики</t>
  </si>
  <si>
    <t>электротехники и электроники</t>
  </si>
  <si>
    <t>материаловедения</t>
  </si>
  <si>
    <t>испытания материалов и контроля качества сварных соединений</t>
  </si>
  <si>
    <t>МАСТЕРСКИЕ</t>
  </si>
  <si>
    <t>слесарная</t>
  </si>
  <si>
    <t>сварочная</t>
  </si>
  <si>
    <t>Полигоны</t>
  </si>
  <si>
    <t>сварочный полигон</t>
  </si>
  <si>
    <t>ТРЕНАЖЕРЫ, ТРЕНАЖЕРНЫЕ КОМПЛЕКСЫ</t>
  </si>
  <si>
    <t>Компьютеризированный малоамперный,дуговой тренажер сварщика МДТС-05</t>
  </si>
  <si>
    <t>Спортивный комплекс:</t>
  </si>
  <si>
    <t>Спортивный зал</t>
  </si>
  <si>
    <t>Открытый стадион широкого профиля с элементами полосы препятствий;</t>
  </si>
  <si>
    <t>Стрелковый тир или место для стрельбы</t>
  </si>
  <si>
    <t>ЗАЛЫ</t>
  </si>
  <si>
    <t>Библиотека,читальный зал с выходом в сеть Интернет</t>
  </si>
  <si>
    <t>актовый зал</t>
  </si>
  <si>
    <t>Обучение по дисциплинам и междисциплинарным курсам</t>
  </si>
  <si>
    <t xml:space="preserve">преддипломная </t>
  </si>
  <si>
    <t xml:space="preserve">практические </t>
  </si>
  <si>
    <t>лабораторные</t>
  </si>
  <si>
    <t xml:space="preserve">курсовых работ (проектов) </t>
  </si>
  <si>
    <t>пп</t>
  </si>
  <si>
    <t>сумма</t>
  </si>
  <si>
    <r>
      <rPr>
        <b/>
        <sz val="11"/>
        <color indexed="8"/>
        <rFont val="Calibri"/>
        <family val="2"/>
        <charset val="204"/>
      </rPr>
      <t xml:space="preserve">Т </t>
    </r>
    <r>
      <rPr>
        <sz val="10"/>
        <color indexed="8"/>
        <rFont val="Calibri"/>
        <family val="2"/>
        <charset val="204"/>
      </rPr>
      <t>- теоретическое обучение</t>
    </r>
  </si>
  <si>
    <r>
      <rPr>
        <b/>
        <sz val="11"/>
        <color indexed="8"/>
        <rFont val="Calibri"/>
        <family val="2"/>
        <charset val="204"/>
      </rPr>
      <t xml:space="preserve">С </t>
    </r>
    <r>
      <rPr>
        <sz val="10"/>
        <color indexed="8"/>
        <rFont val="Calibri"/>
        <family val="2"/>
        <charset val="204"/>
      </rPr>
      <t>- сессия</t>
    </r>
  </si>
  <si>
    <r>
      <rPr>
        <b/>
        <sz val="11"/>
        <color indexed="8"/>
        <rFont val="Calibri"/>
        <family val="2"/>
        <charset val="204"/>
      </rPr>
      <t xml:space="preserve">К </t>
    </r>
    <r>
      <rPr>
        <sz val="10"/>
        <color indexed="8"/>
        <rFont val="Calibri"/>
        <family val="2"/>
        <charset val="204"/>
      </rPr>
      <t>- каникулы</t>
    </r>
  </si>
  <si>
    <r>
      <rPr>
        <b/>
        <sz val="11"/>
        <color indexed="8"/>
        <rFont val="Calibri"/>
        <family val="2"/>
        <charset val="204"/>
      </rPr>
      <t xml:space="preserve">У </t>
    </r>
    <r>
      <rPr>
        <sz val="10"/>
        <color indexed="8"/>
        <rFont val="Calibri"/>
        <family val="2"/>
        <charset val="204"/>
      </rPr>
      <t>- учебная практика</t>
    </r>
  </si>
  <si>
    <r>
      <rPr>
        <b/>
        <sz val="11"/>
        <color indexed="8"/>
        <rFont val="Calibri"/>
        <family val="2"/>
        <charset val="204"/>
      </rPr>
      <t xml:space="preserve">Пс </t>
    </r>
    <r>
      <rPr>
        <sz val="10"/>
        <color indexed="8"/>
        <rFont val="Calibri"/>
        <family val="2"/>
        <charset val="204"/>
      </rPr>
      <t>- производственная практика</t>
    </r>
  </si>
  <si>
    <r>
      <rPr>
        <b/>
        <sz val="11"/>
        <color indexed="8"/>
        <rFont val="Calibri"/>
        <family val="2"/>
        <charset val="204"/>
      </rPr>
      <t xml:space="preserve">Пд </t>
    </r>
    <r>
      <rPr>
        <sz val="10"/>
        <color indexed="8"/>
        <rFont val="Calibri"/>
        <family val="2"/>
        <charset val="204"/>
      </rPr>
      <t>- преддипломная практика</t>
    </r>
  </si>
  <si>
    <r>
      <rPr>
        <b/>
        <sz val="11"/>
        <color indexed="8"/>
        <rFont val="Calibri"/>
        <family val="2"/>
        <charset val="204"/>
      </rPr>
      <t xml:space="preserve">ГИА </t>
    </r>
    <r>
      <rPr>
        <sz val="10"/>
        <color indexed="8"/>
        <rFont val="Calibri"/>
        <family val="2"/>
        <charset val="204"/>
      </rPr>
      <t xml:space="preserve">- </t>
    </r>
    <r>
      <rPr>
        <sz val="11"/>
        <color indexed="8"/>
        <rFont val="Calibri"/>
        <family val="2"/>
        <charset val="204"/>
      </rPr>
      <t>Государственная итоговая аттестация</t>
    </r>
  </si>
  <si>
    <t>~,э</t>
  </si>
  <si>
    <t>~,дз</t>
  </si>
  <si>
    <t>1. Сводные данные по бюджету времени (в неделях) специальность 22.02.06 «Сварочное производство»</t>
  </si>
  <si>
    <t>Защита дипломного проекта  2 нед.</t>
  </si>
  <si>
    <t>Выполнение дипломного проекта  4 нед.</t>
  </si>
  <si>
    <t>э</t>
  </si>
  <si>
    <t>з</t>
  </si>
  <si>
    <t>дз,дз,дз</t>
  </si>
  <si>
    <t>~,~,э</t>
  </si>
  <si>
    <t>э,э</t>
  </si>
  <si>
    <t>дз,э</t>
  </si>
  <si>
    <t>з,з,з,з,з</t>
  </si>
  <si>
    <t>~,дз~,дз,дз</t>
  </si>
  <si>
    <t>~,з</t>
  </si>
  <si>
    <t>Иностранный язык</t>
  </si>
  <si>
    <t>История</t>
  </si>
  <si>
    <t>Физическая культура</t>
  </si>
  <si>
    <t>ОБЖ</t>
  </si>
  <si>
    <t>Общие профильные</t>
  </si>
  <si>
    <t>Химия</t>
  </si>
  <si>
    <t>Биология</t>
  </si>
  <si>
    <t>Информатика</t>
  </si>
  <si>
    <t>Дополнительные  по выбору</t>
  </si>
  <si>
    <t>Астрономия</t>
  </si>
  <si>
    <t>Основы  проектной деятельности</t>
  </si>
  <si>
    <t>Физика</t>
  </si>
  <si>
    <r>
      <rPr>
        <b/>
        <sz val="9"/>
        <rFont val="Arial Narrow"/>
        <family val="2"/>
      </rPr>
      <t xml:space="preserve">3 сем.
</t>
    </r>
    <r>
      <rPr>
        <b/>
        <sz val="9"/>
        <rFont val="Arial"/>
        <family val="2"/>
      </rPr>
      <t>15</t>
    </r>
  </si>
  <si>
    <r>
      <rPr>
        <b/>
        <sz val="9"/>
        <rFont val="Arial Narrow"/>
        <family val="2"/>
      </rPr>
      <t xml:space="preserve">6 сем.
</t>
    </r>
    <r>
      <rPr>
        <b/>
        <sz val="9"/>
        <rFont val="Arial"/>
        <family val="2"/>
      </rPr>
      <t>16</t>
    </r>
  </si>
  <si>
    <r>
      <rPr>
        <b/>
        <sz val="9"/>
        <rFont val="Arial Narrow"/>
        <family val="2"/>
      </rPr>
      <t xml:space="preserve">7 сем.
</t>
    </r>
    <r>
      <rPr>
        <b/>
        <sz val="9"/>
        <rFont val="Arial"/>
        <family val="2"/>
      </rPr>
      <t>21</t>
    </r>
  </si>
  <si>
    <t xml:space="preserve">Русский язык   </t>
  </si>
  <si>
    <t>Литература</t>
  </si>
  <si>
    <t xml:space="preserve">Математика </t>
  </si>
  <si>
    <t>По выбору из обязательных предметных областей</t>
  </si>
  <si>
    <t>~, э</t>
  </si>
  <si>
    <t>Обществознание (включая экономику и право)</t>
  </si>
  <si>
    <t>ОУД.01</t>
  </si>
  <si>
    <t>ОУД.03</t>
  </si>
  <si>
    <t>ОУД.04</t>
  </si>
  <si>
    <t>ОУД.05</t>
  </si>
  <si>
    <t>ОУД.06</t>
  </si>
  <si>
    <t>ОУД</t>
  </si>
  <si>
    <r>
      <rPr>
        <b/>
        <sz val="9"/>
        <rFont val="Arial Narrow"/>
        <family val="2"/>
      </rPr>
      <t xml:space="preserve">1 сем.
</t>
    </r>
    <r>
      <rPr>
        <b/>
        <sz val="9"/>
        <rFont val="Arial"/>
        <family val="2"/>
      </rPr>
      <t>17</t>
    </r>
  </si>
  <si>
    <r>
      <rPr>
        <b/>
        <sz val="9"/>
        <rFont val="Arial Narrow"/>
        <family val="2"/>
      </rPr>
      <t xml:space="preserve">2 сем.
</t>
    </r>
    <r>
      <rPr>
        <b/>
        <sz val="9"/>
        <rFont val="Arial"/>
        <family val="2"/>
      </rPr>
      <t>22</t>
    </r>
  </si>
  <si>
    <t>ОУД.02</t>
  </si>
  <si>
    <t>ОУД.07</t>
  </si>
  <si>
    <t>ОУД.08</t>
  </si>
  <si>
    <t>ОУД.09</t>
  </si>
  <si>
    <t>ОУД.10</t>
  </si>
  <si>
    <t>ОУД.11</t>
  </si>
  <si>
    <t>ОУД.12</t>
  </si>
  <si>
    <t>ОУД.13</t>
  </si>
  <si>
    <t>УД</t>
  </si>
  <si>
    <t>э,дз</t>
  </si>
  <si>
    <t>Введение  в специальность</t>
  </si>
  <si>
    <t>Основы предпринимательства</t>
  </si>
  <si>
    <t>Профессиональная           подготовка           по           профессии электросварщик ручной сварки</t>
  </si>
  <si>
    <t>УД.14</t>
  </si>
  <si>
    <r>
      <rPr>
        <b/>
        <sz val="9"/>
        <rFont val="Arial Narrow"/>
        <family val="2"/>
      </rPr>
      <t xml:space="preserve">4 сем
</t>
    </r>
    <r>
      <rPr>
        <b/>
        <sz val="9"/>
        <rFont val="Arial"/>
        <family val="2"/>
      </rPr>
      <t>17</t>
    </r>
  </si>
  <si>
    <r>
      <rPr>
        <b/>
        <sz val="9"/>
        <rFont val="Arial Narrow"/>
        <family val="2"/>
      </rPr>
      <t xml:space="preserve">5 сем
</t>
    </r>
    <r>
      <rPr>
        <b/>
        <sz val="9"/>
        <rFont val="Arial"/>
        <family val="2"/>
      </rPr>
      <t>15</t>
    </r>
  </si>
  <si>
    <t xml:space="preserve">производст.практики </t>
  </si>
  <si>
    <t>2.     Календарный учебный график 2019-2023 у.г.  специальности 22.02.06  Сварочное производство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</si>
</sst>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/m/d;@"/>
  </numFmts>
  <fonts count="37" x14ac:knownFonts="1">
    <font>
      <sz val="10"/>
      <color rgb="FF000000"/>
      <name val="Times New Roman"/>
      <family val="1"/>
      <charset val="204"/>
    </font>
    <font>
      <b/>
      <sz val="9"/>
      <name val="Arial Narrow"/>
      <family val="2"/>
    </font>
    <font>
      <b/>
      <sz val="9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Arial Narrow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2"/>
    </font>
    <font>
      <sz val="12"/>
      <name val="Times New Roman"/>
      <family val="1"/>
      <charset val="204"/>
    </font>
    <font>
      <b/>
      <sz val="10"/>
      <name val="Times New Roman"/>
      <family val="2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9" fillId="0" borderId="0"/>
  </cellStyleXfs>
  <cellXfs count="154">
    <xf numFmtId="0" fontId="0" fillId="0" borderId="0" xfId="0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top"/>
    </xf>
    <xf numFmtId="0" fontId="10" fillId="0" borderId="1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1" fontId="6" fillId="0" borderId="1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12" fillId="0" borderId="11" xfId="0" applyFont="1" applyFill="1" applyBorder="1" applyAlignment="1">
      <alignment horizontal="left" vertical="top" wrapText="1"/>
    </xf>
    <xf numFmtId="1" fontId="13" fillId="0" borderId="11" xfId="0" applyNumberFormat="1" applyFont="1" applyFill="1" applyBorder="1" applyAlignment="1">
      <alignment horizontal="center" vertical="center" wrapText="1"/>
    </xf>
    <xf numFmtId="1" fontId="13" fillId="0" borderId="14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left" vertical="top"/>
    </xf>
    <xf numFmtId="0" fontId="12" fillId="0" borderId="16" xfId="0" applyFont="1" applyFill="1" applyBorder="1" applyAlignment="1">
      <alignment horizontal="left" vertical="top"/>
    </xf>
    <xf numFmtId="0" fontId="12" fillId="0" borderId="1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1" fontId="8" fillId="0" borderId="1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/>
    </xf>
    <xf numFmtId="1" fontId="12" fillId="0" borderId="0" xfId="0" applyNumberFormat="1" applyFont="1" applyFill="1" applyBorder="1" applyAlignment="1">
      <alignment horizontal="left" vertical="top"/>
    </xf>
    <xf numFmtId="1" fontId="15" fillId="0" borderId="11" xfId="0" applyNumberFormat="1" applyFont="1" applyFill="1" applyBorder="1" applyAlignment="1">
      <alignment horizontal="center" vertical="center" wrapText="1"/>
    </xf>
    <xf numFmtId="1" fontId="12" fillId="0" borderId="11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left" vertical="top" wrapText="1"/>
    </xf>
    <xf numFmtId="1" fontId="7" fillId="0" borderId="1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top"/>
    </xf>
    <xf numFmtId="0" fontId="22" fillId="0" borderId="1" xfId="1" applyFont="1" applyBorder="1" applyAlignment="1">
      <alignment horizontal="center" vertical="center" textRotation="90"/>
    </xf>
    <xf numFmtId="0" fontId="22" fillId="0" borderId="2" xfId="1" applyFont="1" applyBorder="1" applyAlignment="1">
      <alignment horizontal="center" vertical="center" textRotation="90"/>
    </xf>
    <xf numFmtId="0" fontId="23" fillId="0" borderId="1" xfId="1" applyFont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center"/>
    </xf>
    <xf numFmtId="0" fontId="23" fillId="0" borderId="3" xfId="1" applyFont="1" applyFill="1" applyBorder="1" applyAlignment="1">
      <alignment horizontal="center" vertical="center"/>
    </xf>
    <xf numFmtId="0" fontId="23" fillId="0" borderId="1" xfId="1" applyFont="1" applyBorder="1" applyAlignment="1">
      <alignment horizontal="center" vertical="center" textRotation="90"/>
    </xf>
    <xf numFmtId="0" fontId="24" fillId="0" borderId="1" xfId="1" applyFont="1" applyBorder="1" applyAlignment="1">
      <alignment horizontal="center" vertical="center" textRotation="90"/>
    </xf>
    <xf numFmtId="0" fontId="25" fillId="0" borderId="0" xfId="0" applyFont="1" applyFill="1" applyBorder="1" applyAlignment="1">
      <alignment horizontal="left" vertical="top"/>
    </xf>
    <xf numFmtId="0" fontId="25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top" wrapText="1"/>
    </xf>
    <xf numFmtId="0" fontId="25" fillId="2" borderId="1" xfId="0" applyFont="1" applyFill="1" applyBorder="1" applyAlignment="1">
      <alignment horizontal="left" vertical="top" wrapText="1" indent="15"/>
    </xf>
    <xf numFmtId="0" fontId="21" fillId="0" borderId="0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horizont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1" fontId="26" fillId="0" borderId="11" xfId="0" applyNumberFormat="1" applyFont="1" applyFill="1" applyBorder="1" applyAlignment="1">
      <alignment horizontal="center" vertical="center" wrapText="1"/>
    </xf>
    <xf numFmtId="1" fontId="27" fillId="0" borderId="11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top"/>
    </xf>
    <xf numFmtId="0" fontId="19" fillId="0" borderId="1" xfId="1" applyFont="1" applyBorder="1" applyAlignment="1">
      <alignment horizontal="center" vertical="center"/>
    </xf>
    <xf numFmtId="0" fontId="19" fillId="0" borderId="1" xfId="1" applyFont="1" applyBorder="1"/>
    <xf numFmtId="0" fontId="19" fillId="0" borderId="0" xfId="1" applyFont="1" applyBorder="1" applyAlignment="1"/>
    <xf numFmtId="0" fontId="19" fillId="0" borderId="0" xfId="1" applyFont="1" applyBorder="1"/>
    <xf numFmtId="0" fontId="29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right" vertical="top" wrapText="1" indent="2"/>
    </xf>
    <xf numFmtId="0" fontId="5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top" wrapText="1"/>
    </xf>
    <xf numFmtId="1" fontId="30" fillId="0" borderId="11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horizontal="center" vertical="center" wrapText="1"/>
    </xf>
    <xf numFmtId="1" fontId="0" fillId="0" borderId="11" xfId="0" applyNumberFormat="1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 wrapText="1"/>
    </xf>
    <xf numFmtId="0" fontId="0" fillId="0" borderId="11" xfId="0" applyFill="1" applyBorder="1" applyAlignment="1">
      <alignment vertical="top" wrapText="1"/>
    </xf>
    <xf numFmtId="0" fontId="12" fillId="0" borderId="11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8" fillId="0" borderId="11" xfId="0" applyFont="1" applyFill="1" applyBorder="1" applyAlignment="1">
      <alignment vertical="top" wrapText="1"/>
    </xf>
    <xf numFmtId="2" fontId="33" fillId="0" borderId="11" xfId="0" applyNumberFormat="1" applyFont="1" applyFill="1" applyBorder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vertical="top" wrapText="1"/>
    </xf>
    <xf numFmtId="0" fontId="9" fillId="0" borderId="11" xfId="0" applyFont="1" applyFill="1" applyBorder="1" applyAlignment="1">
      <alignment horizontal="left" vertical="top" wrapText="1"/>
    </xf>
    <xf numFmtId="1" fontId="9" fillId="0" borderId="1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/>
    </xf>
    <xf numFmtId="0" fontId="0" fillId="0" borderId="11" xfId="0" applyFill="1" applyBorder="1" applyAlignment="1">
      <alignment horizontal="center" vertical="top" wrapText="1"/>
    </xf>
    <xf numFmtId="1" fontId="0" fillId="0" borderId="12" xfId="0" applyNumberFormat="1" applyFont="1" applyFill="1" applyBorder="1" applyAlignment="1">
      <alignment horizontal="center" vertical="center" wrapText="1"/>
    </xf>
    <xf numFmtId="1" fontId="0" fillId="0" borderId="13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vertical="top"/>
    </xf>
    <xf numFmtId="0" fontId="19" fillId="0" borderId="1" xfId="1" applyFont="1" applyBorder="1" applyAlignment="1">
      <alignment horizontal="left"/>
    </xf>
    <xf numFmtId="0" fontId="28" fillId="0" borderId="1" xfId="0" applyFont="1" applyFill="1" applyBorder="1" applyAlignment="1">
      <alignment horizontal="left"/>
    </xf>
    <xf numFmtId="0" fontId="19" fillId="0" borderId="0" xfId="1" applyFont="1" applyBorder="1" applyAlignment="1">
      <alignment horizontal="center"/>
    </xf>
    <xf numFmtId="0" fontId="19" fillId="0" borderId="1" xfId="1" applyFont="1" applyBorder="1" applyAlignment="1">
      <alignment horizontal="left" wrapText="1"/>
    </xf>
    <xf numFmtId="0" fontId="19" fillId="0" borderId="1" xfId="1" applyFont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top"/>
    </xf>
    <xf numFmtId="0" fontId="28" fillId="0" borderId="1" xfId="0" applyFont="1" applyFill="1" applyBorder="1" applyAlignment="1">
      <alignment horizontal="left" wrapText="1"/>
    </xf>
    <xf numFmtId="0" fontId="20" fillId="0" borderId="0" xfId="1" applyFont="1" applyBorder="1" applyAlignment="1">
      <alignment horizontal="center" vertical="center"/>
    </xf>
    <xf numFmtId="0" fontId="32" fillId="0" borderId="1" xfId="1" applyFont="1" applyBorder="1" applyAlignment="1">
      <alignment horizontal="center" vertical="center" textRotation="90"/>
    </xf>
    <xf numFmtId="0" fontId="31" fillId="0" borderId="1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 textRotation="90"/>
    </xf>
    <xf numFmtId="0" fontId="19" fillId="0" borderId="3" xfId="1" applyFont="1" applyBorder="1" applyAlignment="1">
      <alignment horizontal="center" vertical="center" textRotation="90"/>
    </xf>
    <xf numFmtId="0" fontId="19" fillId="0" borderId="2" xfId="1" applyFont="1" applyBorder="1" applyAlignment="1">
      <alignment horizontal="center" vertical="center" textRotation="90"/>
    </xf>
    <xf numFmtId="0" fontId="35" fillId="0" borderId="5" xfId="1" applyFont="1" applyBorder="1" applyAlignment="1">
      <alignment vertical="center" wrapText="1"/>
    </xf>
    <xf numFmtId="0" fontId="35" fillId="0" borderId="6" xfId="1" applyFont="1" applyBorder="1" applyAlignment="1">
      <alignment wrapText="1"/>
    </xf>
    <xf numFmtId="0" fontId="35" fillId="0" borderId="7" xfId="1" applyFont="1" applyBorder="1" applyAlignment="1">
      <alignment wrapText="1"/>
    </xf>
    <xf numFmtId="0" fontId="31" fillId="0" borderId="8" xfId="1" applyFont="1" applyBorder="1" applyAlignment="1">
      <alignment horizontal="center" vertical="center"/>
    </xf>
    <xf numFmtId="0" fontId="19" fillId="0" borderId="9" xfId="1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/>
    </xf>
    <xf numFmtId="0" fontId="31" fillId="0" borderId="4" xfId="1" applyFont="1" applyBorder="1" applyAlignment="1">
      <alignment horizontal="center" vertical="center"/>
    </xf>
    <xf numFmtId="0" fontId="31" fillId="0" borderId="9" xfId="1" applyFont="1" applyBorder="1" applyAlignment="1">
      <alignment horizontal="center" vertical="center"/>
    </xf>
    <xf numFmtId="0" fontId="25" fillId="2" borderId="1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center" textRotation="90" wrapText="1"/>
    </xf>
    <xf numFmtId="0" fontId="25" fillId="2" borderId="4" xfId="0" applyFont="1" applyFill="1" applyBorder="1" applyAlignment="1">
      <alignment horizontal="center" textRotation="90" wrapText="1"/>
    </xf>
    <xf numFmtId="0" fontId="25" fillId="0" borderId="2" xfId="0" applyFont="1" applyFill="1" applyBorder="1" applyAlignment="1">
      <alignment horizontal="center" textRotation="90" wrapText="1"/>
    </xf>
    <xf numFmtId="0" fontId="25" fillId="2" borderId="2" xfId="0" applyFont="1" applyFill="1" applyBorder="1" applyAlignment="1">
      <alignment horizontal="center" textRotation="90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1" fontId="13" fillId="0" borderId="18" xfId="0" applyNumberFormat="1" applyFont="1" applyFill="1" applyBorder="1" applyAlignment="1">
      <alignment horizontal="center" vertical="center" wrapText="1"/>
    </xf>
    <xf numFmtId="1" fontId="13" fillId="0" borderId="20" xfId="0" applyNumberFormat="1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wrapText="1" indent="2"/>
    </xf>
    <xf numFmtId="0" fontId="10" fillId="0" borderId="19" xfId="0" applyFont="1" applyFill="1" applyBorder="1" applyAlignment="1">
      <alignment horizontal="left" wrapText="1" indent="2"/>
    </xf>
    <xf numFmtId="0" fontId="10" fillId="0" borderId="20" xfId="0" applyFont="1" applyFill="1" applyBorder="1" applyAlignment="1">
      <alignment horizontal="left" wrapText="1" indent="2"/>
    </xf>
    <xf numFmtId="0" fontId="10" fillId="0" borderId="18" xfId="0" applyFont="1" applyFill="1" applyBorder="1" applyAlignment="1">
      <alignment horizontal="left" textRotation="90" wrapText="1"/>
    </xf>
    <xf numFmtId="0" fontId="10" fillId="0" borderId="19" xfId="0" applyFont="1" applyFill="1" applyBorder="1" applyAlignment="1">
      <alignment horizontal="left" textRotation="90" wrapText="1"/>
    </xf>
    <xf numFmtId="0" fontId="10" fillId="0" borderId="20" xfId="0" applyFont="1" applyFill="1" applyBorder="1" applyAlignment="1">
      <alignment horizontal="left" textRotation="90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textRotation="90" wrapText="1"/>
    </xf>
    <xf numFmtId="0" fontId="10" fillId="0" borderId="19" xfId="0" applyFont="1" applyFill="1" applyBorder="1" applyAlignment="1">
      <alignment horizontal="center" vertical="center" textRotation="90" wrapText="1"/>
    </xf>
    <xf numFmtId="0" fontId="10" fillId="0" borderId="20" xfId="0" applyFont="1" applyFill="1" applyBorder="1" applyAlignment="1">
      <alignment horizontal="center" vertical="center" textRotation="90" wrapText="1"/>
    </xf>
    <xf numFmtId="0" fontId="12" fillId="0" borderId="2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left" vertical="top" wrapText="1"/>
    </xf>
    <xf numFmtId="0" fontId="8" fillId="0" borderId="21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horizontal="center" vertical="center" textRotation="90" wrapText="1"/>
    </xf>
    <xf numFmtId="0" fontId="8" fillId="0" borderId="19" xfId="0" applyFont="1" applyFill="1" applyBorder="1" applyAlignment="1">
      <alignment horizontal="center" vertical="center" textRotation="90" wrapText="1"/>
    </xf>
    <xf numFmtId="0" fontId="8" fillId="0" borderId="20" xfId="0" applyFont="1" applyFill="1" applyBorder="1" applyAlignment="1">
      <alignment horizontal="center" vertical="center" textRotation="90" wrapText="1"/>
    </xf>
    <xf numFmtId="0" fontId="12" fillId="0" borderId="12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38</xdr:col>
      <xdr:colOff>404812</xdr:colOff>
      <xdr:row>97</xdr:row>
      <xdr:rowOff>38100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F9050F9-A0F0-4F05-B662-CD2BB22D7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3"/>
          <a:ext cx="20312062" cy="1570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tabSelected="1" view="pageBreakPreview" topLeftCell="A46" zoomScale="40" zoomScaleNormal="100" zoomScaleSheetLayoutView="40" workbookViewId="0">
      <selection activeCell="AR91" sqref="AR91"/>
    </sheetView>
  </sheetViews>
  <sheetFormatPr defaultRowHeight="12.75" x14ac:dyDescent="0.2"/>
  <sheetData/>
  <pageMargins left="0.70866141732283472" right="0.70866141732283472" top="0.74803149606299213" bottom="0.74803149606299213" header="0.31496062992125984" footer="0.31496062992125984"/>
  <pageSetup paperSize="9" scale="3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23"/>
  <sheetViews>
    <sheetView view="pageLayout" zoomScaleNormal="140" workbookViewId="0">
      <selection activeCell="J1" sqref="J1:BI1"/>
    </sheetView>
  </sheetViews>
  <sheetFormatPr defaultRowHeight="12.75" x14ac:dyDescent="0.2"/>
  <cols>
    <col min="1" max="1" width="4.83203125" style="55" customWidth="1"/>
    <col min="2" max="2" width="4.6640625" style="55" customWidth="1"/>
    <col min="3" max="3" width="3.33203125" style="55" customWidth="1"/>
    <col min="4" max="4" width="3.6640625" style="55" customWidth="1"/>
    <col min="5" max="5" width="4" style="55" customWidth="1"/>
    <col min="6" max="6" width="3.33203125" style="55" customWidth="1"/>
    <col min="7" max="7" width="3.1640625" style="55" customWidth="1"/>
    <col min="8" max="8" width="3.6640625" style="55" customWidth="1"/>
    <col min="9" max="9" width="2.83203125" style="55" customWidth="1"/>
    <col min="10" max="61" width="2.1640625" style="55" customWidth="1"/>
    <col min="62" max="16384" width="9.33203125" style="55"/>
  </cols>
  <sheetData>
    <row r="1" spans="1:61" ht="40.5" customHeight="1" x14ac:dyDescent="0.3">
      <c r="A1" s="100" t="s">
        <v>116</v>
      </c>
      <c r="B1" s="100" t="s">
        <v>138</v>
      </c>
      <c r="C1" s="100" t="s">
        <v>132</v>
      </c>
      <c r="D1" s="100" t="s">
        <v>125</v>
      </c>
      <c r="E1" s="100" t="s">
        <v>128</v>
      </c>
      <c r="F1" s="100" t="s">
        <v>127</v>
      </c>
      <c r="G1" s="100" t="s">
        <v>139</v>
      </c>
      <c r="H1" s="100" t="s">
        <v>133</v>
      </c>
      <c r="I1" s="102" t="s">
        <v>140</v>
      </c>
      <c r="J1" s="105" t="s">
        <v>271</v>
      </c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7"/>
    </row>
    <row r="2" spans="1:61" ht="15" x14ac:dyDescent="0.2">
      <c r="A2" s="100"/>
      <c r="B2" s="100"/>
      <c r="C2" s="100"/>
      <c r="D2" s="100"/>
      <c r="E2" s="100"/>
      <c r="F2" s="100"/>
      <c r="G2" s="100"/>
      <c r="H2" s="100"/>
      <c r="I2" s="103"/>
      <c r="J2" s="108" t="s">
        <v>141</v>
      </c>
      <c r="K2" s="109"/>
      <c r="L2" s="109"/>
      <c r="M2" s="109"/>
      <c r="N2" s="110"/>
      <c r="O2" s="111" t="s">
        <v>142</v>
      </c>
      <c r="P2" s="111"/>
      <c r="Q2" s="111"/>
      <c r="R2" s="111"/>
      <c r="S2" s="101" t="s">
        <v>143</v>
      </c>
      <c r="T2" s="101"/>
      <c r="U2" s="101"/>
      <c r="V2" s="101"/>
      <c r="W2" s="108" t="s">
        <v>144</v>
      </c>
      <c r="X2" s="112"/>
      <c r="Y2" s="112"/>
      <c r="Z2" s="112"/>
      <c r="AA2" s="110"/>
      <c r="AB2" s="101" t="s">
        <v>145</v>
      </c>
      <c r="AC2" s="101"/>
      <c r="AD2" s="101"/>
      <c r="AE2" s="101"/>
      <c r="AF2" s="101" t="s">
        <v>146</v>
      </c>
      <c r="AG2" s="101"/>
      <c r="AH2" s="101"/>
      <c r="AI2" s="101"/>
      <c r="AJ2" s="101" t="s">
        <v>147</v>
      </c>
      <c r="AK2" s="101"/>
      <c r="AL2" s="101"/>
      <c r="AM2" s="101"/>
      <c r="AN2" s="101"/>
      <c r="AO2" s="101" t="s">
        <v>148</v>
      </c>
      <c r="AP2" s="101"/>
      <c r="AQ2" s="101"/>
      <c r="AR2" s="101"/>
      <c r="AS2" s="101" t="s">
        <v>149</v>
      </c>
      <c r="AT2" s="101"/>
      <c r="AU2" s="101"/>
      <c r="AV2" s="101"/>
      <c r="AW2" s="101" t="s">
        <v>150</v>
      </c>
      <c r="AX2" s="101"/>
      <c r="AY2" s="101"/>
      <c r="AZ2" s="101"/>
      <c r="BA2" s="101"/>
      <c r="BB2" s="101" t="s">
        <v>151</v>
      </c>
      <c r="BC2" s="101"/>
      <c r="BD2" s="101"/>
      <c r="BE2" s="101"/>
      <c r="BF2" s="101" t="s">
        <v>152</v>
      </c>
      <c r="BG2" s="101"/>
      <c r="BH2" s="101"/>
      <c r="BI2" s="101"/>
    </row>
    <row r="3" spans="1:61" ht="128.25" customHeight="1" x14ac:dyDescent="0.2">
      <c r="A3" s="100"/>
      <c r="B3" s="100"/>
      <c r="C3" s="100"/>
      <c r="D3" s="100"/>
      <c r="E3" s="100"/>
      <c r="F3" s="100"/>
      <c r="G3" s="100"/>
      <c r="H3" s="100"/>
      <c r="I3" s="104"/>
      <c r="J3" s="37">
        <v>1</v>
      </c>
      <c r="K3" s="37">
        <v>2</v>
      </c>
      <c r="L3" s="37">
        <v>3</v>
      </c>
      <c r="M3" s="37">
        <v>4</v>
      </c>
      <c r="N3" s="37">
        <v>5</v>
      </c>
      <c r="O3" s="37">
        <v>6</v>
      </c>
      <c r="P3" s="37">
        <v>7</v>
      </c>
      <c r="Q3" s="37">
        <v>8</v>
      </c>
      <c r="R3" s="37">
        <v>9</v>
      </c>
      <c r="S3" s="37">
        <v>10</v>
      </c>
      <c r="T3" s="37">
        <v>11</v>
      </c>
      <c r="U3" s="37">
        <v>12</v>
      </c>
      <c r="V3" s="37">
        <v>13</v>
      </c>
      <c r="W3" s="37">
        <v>14</v>
      </c>
      <c r="X3" s="37">
        <v>15</v>
      </c>
      <c r="Y3" s="37">
        <v>16</v>
      </c>
      <c r="Z3" s="37">
        <v>17</v>
      </c>
      <c r="AA3" s="37">
        <v>18</v>
      </c>
      <c r="AB3" s="37">
        <v>19</v>
      </c>
      <c r="AC3" s="37">
        <v>20</v>
      </c>
      <c r="AD3" s="37">
        <v>21</v>
      </c>
      <c r="AE3" s="37">
        <v>22</v>
      </c>
      <c r="AF3" s="37">
        <v>23</v>
      </c>
      <c r="AG3" s="37">
        <v>24</v>
      </c>
      <c r="AH3" s="37">
        <v>25</v>
      </c>
      <c r="AI3" s="37">
        <v>26</v>
      </c>
      <c r="AJ3" s="37">
        <v>27</v>
      </c>
      <c r="AK3" s="37">
        <v>28</v>
      </c>
      <c r="AL3" s="37">
        <v>29</v>
      </c>
      <c r="AM3" s="37">
        <v>30</v>
      </c>
      <c r="AN3" s="37">
        <v>31</v>
      </c>
      <c r="AO3" s="37">
        <v>32</v>
      </c>
      <c r="AP3" s="37">
        <v>33</v>
      </c>
      <c r="AQ3" s="37">
        <v>34</v>
      </c>
      <c r="AR3" s="37">
        <v>35</v>
      </c>
      <c r="AS3" s="37">
        <v>36</v>
      </c>
      <c r="AT3" s="37">
        <v>37</v>
      </c>
      <c r="AU3" s="37">
        <v>38</v>
      </c>
      <c r="AV3" s="37">
        <v>39</v>
      </c>
      <c r="AW3" s="37">
        <v>40</v>
      </c>
      <c r="AX3" s="37">
        <v>41</v>
      </c>
      <c r="AY3" s="37">
        <v>42</v>
      </c>
      <c r="AZ3" s="37">
        <v>43</v>
      </c>
      <c r="BA3" s="37">
        <v>44</v>
      </c>
      <c r="BB3" s="37">
        <v>45</v>
      </c>
      <c r="BC3" s="37">
        <v>46</v>
      </c>
      <c r="BD3" s="37">
        <v>47</v>
      </c>
      <c r="BE3" s="37">
        <v>48</v>
      </c>
      <c r="BF3" s="38">
        <v>49</v>
      </c>
      <c r="BG3" s="38">
        <v>50</v>
      </c>
      <c r="BH3" s="38">
        <v>51</v>
      </c>
      <c r="BI3" s="37">
        <v>52</v>
      </c>
    </row>
    <row r="4" spans="1:61" ht="15" x14ac:dyDescent="0.2">
      <c r="A4" s="56">
        <v>52</v>
      </c>
      <c r="B4" s="56">
        <f>COUNTIF(J4:BI4,"т")</f>
        <v>39</v>
      </c>
      <c r="C4" s="56">
        <f>COUNTIF(J4:BI4,"с")</f>
        <v>2</v>
      </c>
      <c r="D4" s="56">
        <f>COUNTIF(J4:BI4,"у")</f>
        <v>0</v>
      </c>
      <c r="E4" s="56">
        <f>COUNTIF(J4:BI4,"пс")</f>
        <v>0</v>
      </c>
      <c r="F4" s="56">
        <f>COUNTIF(J4:BI4,"пд")</f>
        <v>0</v>
      </c>
      <c r="G4" s="56">
        <f>COUNTIF(J4:BI4,"гиа")</f>
        <v>0</v>
      </c>
      <c r="H4" s="56">
        <f>COUNTIF(J4:BI4,"к")</f>
        <v>11</v>
      </c>
      <c r="I4" s="56">
        <v>1</v>
      </c>
      <c r="J4" s="39" t="s">
        <v>153</v>
      </c>
      <c r="K4" s="39" t="s">
        <v>153</v>
      </c>
      <c r="L4" s="39" t="s">
        <v>153</v>
      </c>
      <c r="M4" s="39" t="s">
        <v>153</v>
      </c>
      <c r="N4" s="39" t="s">
        <v>153</v>
      </c>
      <c r="O4" s="39" t="s">
        <v>153</v>
      </c>
      <c r="P4" s="39" t="s">
        <v>153</v>
      </c>
      <c r="Q4" s="39" t="s">
        <v>153</v>
      </c>
      <c r="R4" s="39" t="s">
        <v>153</v>
      </c>
      <c r="S4" s="39" t="s">
        <v>153</v>
      </c>
      <c r="T4" s="39" t="s">
        <v>153</v>
      </c>
      <c r="U4" s="40" t="s">
        <v>153</v>
      </c>
      <c r="V4" s="39" t="s">
        <v>153</v>
      </c>
      <c r="W4" s="39" t="s">
        <v>153</v>
      </c>
      <c r="X4" s="39" t="s">
        <v>153</v>
      </c>
      <c r="Y4" s="39" t="s">
        <v>153</v>
      </c>
      <c r="Z4" s="39" t="s">
        <v>153</v>
      </c>
      <c r="AA4" s="39" t="s">
        <v>154</v>
      </c>
      <c r="AB4" s="39" t="s">
        <v>154</v>
      </c>
      <c r="AC4" s="39" t="s">
        <v>153</v>
      </c>
      <c r="AD4" s="39" t="s">
        <v>153</v>
      </c>
      <c r="AE4" s="39" t="s">
        <v>153</v>
      </c>
      <c r="AF4" s="39" t="s">
        <v>153</v>
      </c>
      <c r="AG4" s="39" t="s">
        <v>153</v>
      </c>
      <c r="AH4" s="39" t="s">
        <v>153</v>
      </c>
      <c r="AI4" s="39" t="s">
        <v>153</v>
      </c>
      <c r="AJ4" s="39" t="s">
        <v>153</v>
      </c>
      <c r="AK4" s="39" t="s">
        <v>153</v>
      </c>
      <c r="AL4" s="39" t="s">
        <v>153</v>
      </c>
      <c r="AM4" s="39" t="s">
        <v>153</v>
      </c>
      <c r="AN4" s="39" t="s">
        <v>153</v>
      </c>
      <c r="AO4" s="39" t="s">
        <v>153</v>
      </c>
      <c r="AP4" s="39" t="s">
        <v>153</v>
      </c>
      <c r="AQ4" s="39" t="s">
        <v>153</v>
      </c>
      <c r="AR4" s="39" t="s">
        <v>153</v>
      </c>
      <c r="AS4" s="39" t="s">
        <v>153</v>
      </c>
      <c r="AT4" s="39" t="s">
        <v>153</v>
      </c>
      <c r="AU4" s="39" t="s">
        <v>153</v>
      </c>
      <c r="AV4" s="39" t="s">
        <v>153</v>
      </c>
      <c r="AW4" s="39" t="s">
        <v>153</v>
      </c>
      <c r="AX4" s="39" t="s">
        <v>153</v>
      </c>
      <c r="AY4" s="39" t="s">
        <v>155</v>
      </c>
      <c r="AZ4" s="39" t="s">
        <v>155</v>
      </c>
      <c r="BA4" s="39" t="s">
        <v>154</v>
      </c>
      <c r="BB4" s="39" t="s">
        <v>154</v>
      </c>
      <c r="BC4" s="39" t="s">
        <v>154</v>
      </c>
      <c r="BD4" s="39" t="s">
        <v>154</v>
      </c>
      <c r="BE4" s="39" t="s">
        <v>154</v>
      </c>
      <c r="BF4" s="39" t="s">
        <v>154</v>
      </c>
      <c r="BG4" s="39" t="s">
        <v>154</v>
      </c>
      <c r="BH4" s="39" t="s">
        <v>154</v>
      </c>
      <c r="BI4" s="39" t="s">
        <v>154</v>
      </c>
    </row>
    <row r="5" spans="1:61" ht="15" x14ac:dyDescent="0.2">
      <c r="A5" s="56">
        <v>52</v>
      </c>
      <c r="B5" s="56">
        <f>COUNTIF(J5:BI5,"т")</f>
        <v>32</v>
      </c>
      <c r="C5" s="56">
        <f>COUNTIF(J5:BI5,"с")</f>
        <v>2</v>
      </c>
      <c r="D5" s="56">
        <f>COUNTIF(J5:BI5,"у")</f>
        <v>8</v>
      </c>
      <c r="E5" s="56">
        <f>COUNTIF(J5:BI5,"пс")</f>
        <v>0</v>
      </c>
      <c r="F5" s="56">
        <f>COUNTIF(J5:BI5,"пд")</f>
        <v>0</v>
      </c>
      <c r="G5" s="56">
        <f>COUNTIF(J5:BI5,"гиа")</f>
        <v>0</v>
      </c>
      <c r="H5" s="56">
        <f>COUNTIF(J5:BI5,"к")</f>
        <v>10</v>
      </c>
      <c r="I5" s="56">
        <v>2</v>
      </c>
      <c r="J5" s="39" t="s">
        <v>153</v>
      </c>
      <c r="K5" s="39" t="s">
        <v>153</v>
      </c>
      <c r="L5" s="39" t="s">
        <v>153</v>
      </c>
      <c r="M5" s="39" t="s">
        <v>153</v>
      </c>
      <c r="N5" s="39" t="s">
        <v>153</v>
      </c>
      <c r="O5" s="39" t="s">
        <v>153</v>
      </c>
      <c r="P5" s="39" t="s">
        <v>153</v>
      </c>
      <c r="Q5" s="39" t="s">
        <v>153</v>
      </c>
      <c r="R5" s="39" t="s">
        <v>153</v>
      </c>
      <c r="S5" s="39" t="s">
        <v>153</v>
      </c>
      <c r="T5" s="39" t="s">
        <v>153</v>
      </c>
      <c r="U5" s="40" t="s">
        <v>153</v>
      </c>
      <c r="V5" s="39" t="s">
        <v>153</v>
      </c>
      <c r="W5" s="39" t="s">
        <v>153</v>
      </c>
      <c r="X5" s="39" t="s">
        <v>153</v>
      </c>
      <c r="Y5" s="39" t="s">
        <v>155</v>
      </c>
      <c r="Z5" s="39" t="s">
        <v>156</v>
      </c>
      <c r="AA5" s="39" t="s">
        <v>154</v>
      </c>
      <c r="AB5" s="39" t="s">
        <v>154</v>
      </c>
      <c r="AC5" s="39" t="s">
        <v>156</v>
      </c>
      <c r="AD5" s="39" t="s">
        <v>156</v>
      </c>
      <c r="AE5" s="39" t="s">
        <v>156</v>
      </c>
      <c r="AF5" s="39" t="s">
        <v>153</v>
      </c>
      <c r="AG5" s="39" t="s">
        <v>153</v>
      </c>
      <c r="AH5" s="39" t="s">
        <v>153</v>
      </c>
      <c r="AI5" s="39" t="s">
        <v>153</v>
      </c>
      <c r="AJ5" s="39" t="s">
        <v>153</v>
      </c>
      <c r="AK5" s="39" t="s">
        <v>153</v>
      </c>
      <c r="AL5" s="39" t="s">
        <v>156</v>
      </c>
      <c r="AM5" s="39" t="s">
        <v>156</v>
      </c>
      <c r="AN5" s="39" t="s">
        <v>153</v>
      </c>
      <c r="AO5" s="39" t="s">
        <v>153</v>
      </c>
      <c r="AP5" s="39" t="s">
        <v>153</v>
      </c>
      <c r="AQ5" s="39" t="s">
        <v>153</v>
      </c>
      <c r="AR5" s="39" t="s">
        <v>153</v>
      </c>
      <c r="AS5" s="39" t="s">
        <v>153</v>
      </c>
      <c r="AT5" s="39" t="s">
        <v>156</v>
      </c>
      <c r="AU5" s="39" t="s">
        <v>156</v>
      </c>
      <c r="AV5" s="39" t="s">
        <v>153</v>
      </c>
      <c r="AW5" s="39" t="s">
        <v>153</v>
      </c>
      <c r="AX5" s="39" t="s">
        <v>153</v>
      </c>
      <c r="AY5" s="39" t="s">
        <v>153</v>
      </c>
      <c r="AZ5" s="39" t="s">
        <v>153</v>
      </c>
      <c r="BA5" s="39" t="s">
        <v>155</v>
      </c>
      <c r="BB5" s="39" t="s">
        <v>154</v>
      </c>
      <c r="BC5" s="39" t="s">
        <v>154</v>
      </c>
      <c r="BD5" s="39" t="s">
        <v>154</v>
      </c>
      <c r="BE5" s="39" t="s">
        <v>154</v>
      </c>
      <c r="BF5" s="39" t="s">
        <v>154</v>
      </c>
      <c r="BG5" s="39" t="s">
        <v>154</v>
      </c>
      <c r="BH5" s="39" t="s">
        <v>154</v>
      </c>
      <c r="BI5" s="39" t="s">
        <v>154</v>
      </c>
    </row>
    <row r="6" spans="1:61" ht="15" x14ac:dyDescent="0.2">
      <c r="A6" s="56">
        <v>52</v>
      </c>
      <c r="B6" s="56">
        <f>COUNTIF(J6:BI6,"т")</f>
        <v>32</v>
      </c>
      <c r="C6" s="56">
        <f>COUNTIF(J6:BI6,"с")</f>
        <v>2</v>
      </c>
      <c r="D6" s="56">
        <f>COUNTIF(J6:BI6,"у")</f>
        <v>1</v>
      </c>
      <c r="E6" s="56">
        <f>COUNTIF(J6:BI6,"пс")</f>
        <v>6</v>
      </c>
      <c r="F6" s="56">
        <f>COUNTIF(J6:BI6,"пд")</f>
        <v>0</v>
      </c>
      <c r="G6" s="56">
        <f>COUNTIF(J6:BI6,"гиа")</f>
        <v>0</v>
      </c>
      <c r="H6" s="56">
        <f>COUNTIF(J6:BI6,"к")</f>
        <v>11</v>
      </c>
      <c r="I6" s="56">
        <v>3</v>
      </c>
      <c r="J6" s="39" t="s">
        <v>153</v>
      </c>
      <c r="K6" s="39" t="s">
        <v>153</v>
      </c>
      <c r="L6" s="39" t="s">
        <v>153</v>
      </c>
      <c r="M6" s="39" t="s">
        <v>153</v>
      </c>
      <c r="N6" s="39" t="s">
        <v>153</v>
      </c>
      <c r="O6" s="39" t="s">
        <v>153</v>
      </c>
      <c r="P6" s="39" t="s">
        <v>153</v>
      </c>
      <c r="Q6" s="39" t="s">
        <v>153</v>
      </c>
      <c r="R6" s="39" t="s">
        <v>153</v>
      </c>
      <c r="S6" s="39" t="s">
        <v>153</v>
      </c>
      <c r="T6" s="39" t="s">
        <v>153</v>
      </c>
      <c r="U6" s="39" t="s">
        <v>153</v>
      </c>
      <c r="V6" s="39" t="s">
        <v>153</v>
      </c>
      <c r="W6" s="39" t="s">
        <v>153</v>
      </c>
      <c r="X6" s="39" t="s">
        <v>153</v>
      </c>
      <c r="Y6" s="39" t="s">
        <v>153</v>
      </c>
      <c r="Z6" s="39" t="s">
        <v>155</v>
      </c>
      <c r="AA6" s="39" t="s">
        <v>154</v>
      </c>
      <c r="AB6" s="39" t="s">
        <v>154</v>
      </c>
      <c r="AC6" s="39" t="s">
        <v>153</v>
      </c>
      <c r="AD6" s="39" t="s">
        <v>153</v>
      </c>
      <c r="AE6" s="39" t="s">
        <v>153</v>
      </c>
      <c r="AF6" s="39" t="s">
        <v>153</v>
      </c>
      <c r="AG6" s="39" t="s">
        <v>153</v>
      </c>
      <c r="AH6" s="39" t="s">
        <v>153</v>
      </c>
      <c r="AI6" s="39" t="s">
        <v>153</v>
      </c>
      <c r="AJ6" s="39" t="s">
        <v>153</v>
      </c>
      <c r="AK6" s="39" t="s">
        <v>153</v>
      </c>
      <c r="AL6" s="39" t="s">
        <v>153</v>
      </c>
      <c r="AM6" s="39" t="s">
        <v>153</v>
      </c>
      <c r="AN6" s="39" t="s">
        <v>153</v>
      </c>
      <c r="AO6" s="39" t="s">
        <v>153</v>
      </c>
      <c r="AP6" s="39" t="s">
        <v>153</v>
      </c>
      <c r="AQ6" s="39" t="s">
        <v>153</v>
      </c>
      <c r="AR6" s="60" t="s">
        <v>153</v>
      </c>
      <c r="AS6" s="39" t="s">
        <v>155</v>
      </c>
      <c r="AT6" s="39" t="s">
        <v>156</v>
      </c>
      <c r="AU6" s="39" t="s">
        <v>157</v>
      </c>
      <c r="AV6" s="39" t="s">
        <v>157</v>
      </c>
      <c r="AW6" s="39" t="s">
        <v>157</v>
      </c>
      <c r="AX6" s="39" t="s">
        <v>157</v>
      </c>
      <c r="AY6" s="39" t="s">
        <v>157</v>
      </c>
      <c r="AZ6" s="39" t="s">
        <v>157</v>
      </c>
      <c r="BA6" s="39" t="s">
        <v>154</v>
      </c>
      <c r="BB6" s="39" t="s">
        <v>154</v>
      </c>
      <c r="BC6" s="39" t="s">
        <v>154</v>
      </c>
      <c r="BD6" s="39" t="s">
        <v>154</v>
      </c>
      <c r="BE6" s="39" t="s">
        <v>154</v>
      </c>
      <c r="BF6" s="39" t="s">
        <v>154</v>
      </c>
      <c r="BG6" s="39" t="s">
        <v>154</v>
      </c>
      <c r="BH6" s="39" t="s">
        <v>154</v>
      </c>
      <c r="BI6" s="39" t="s">
        <v>154</v>
      </c>
    </row>
    <row r="7" spans="1:61" ht="17.25" x14ac:dyDescent="0.2">
      <c r="A7" s="56">
        <v>43</v>
      </c>
      <c r="B7" s="56">
        <f>COUNTIF(J7:BI7,"т")</f>
        <v>21</v>
      </c>
      <c r="C7" s="56">
        <f>COUNTIF(J7:BI7,"с")</f>
        <v>1</v>
      </c>
      <c r="D7" s="56">
        <f>COUNTIF(J7:BI7,"у")</f>
        <v>4</v>
      </c>
      <c r="E7" s="56">
        <f>COUNTIF(J7:BI7,"пс")</f>
        <v>5</v>
      </c>
      <c r="F7" s="56">
        <f>COUNTIF(J7:BI7,"пд")</f>
        <v>4</v>
      </c>
      <c r="G7" s="56">
        <f>COUNTIF(J7:BI7,"гиа")</f>
        <v>6</v>
      </c>
      <c r="H7" s="56">
        <f>COUNTIF(J7:BI7,"к")</f>
        <v>2</v>
      </c>
      <c r="I7" s="56">
        <v>4</v>
      </c>
      <c r="J7" s="39" t="s">
        <v>157</v>
      </c>
      <c r="K7" s="39" t="s">
        <v>157</v>
      </c>
      <c r="L7" s="39" t="s">
        <v>157</v>
      </c>
      <c r="M7" s="39" t="s">
        <v>157</v>
      </c>
      <c r="N7" s="39" t="s">
        <v>157</v>
      </c>
      <c r="O7" s="39" t="s">
        <v>153</v>
      </c>
      <c r="P7" s="39" t="s">
        <v>153</v>
      </c>
      <c r="Q7" s="39" t="s">
        <v>153</v>
      </c>
      <c r="R7" s="39" t="s">
        <v>153</v>
      </c>
      <c r="S7" s="39" t="s">
        <v>153</v>
      </c>
      <c r="T7" s="39" t="s">
        <v>153</v>
      </c>
      <c r="U7" s="39" t="s">
        <v>153</v>
      </c>
      <c r="V7" s="39" t="s">
        <v>153</v>
      </c>
      <c r="W7" s="39" t="s">
        <v>153</v>
      </c>
      <c r="X7" s="39" t="s">
        <v>153</v>
      </c>
      <c r="Y7" s="39" t="s">
        <v>153</v>
      </c>
      <c r="Z7" s="39" t="s">
        <v>153</v>
      </c>
      <c r="AA7" s="39" t="s">
        <v>154</v>
      </c>
      <c r="AB7" s="39" t="s">
        <v>154</v>
      </c>
      <c r="AC7" s="39" t="s">
        <v>153</v>
      </c>
      <c r="AD7" s="39" t="s">
        <v>153</v>
      </c>
      <c r="AE7" s="39" t="s">
        <v>153</v>
      </c>
      <c r="AF7" s="39" t="s">
        <v>153</v>
      </c>
      <c r="AG7" s="39" t="s">
        <v>153</v>
      </c>
      <c r="AH7" s="39" t="s">
        <v>153</v>
      </c>
      <c r="AI7" s="39" t="s">
        <v>153</v>
      </c>
      <c r="AJ7" s="39" t="s">
        <v>156</v>
      </c>
      <c r="AK7" s="39" t="s">
        <v>153</v>
      </c>
      <c r="AL7" s="39" t="s">
        <v>153</v>
      </c>
      <c r="AM7" s="39" t="s">
        <v>155</v>
      </c>
      <c r="AN7" s="39" t="s">
        <v>156</v>
      </c>
      <c r="AO7" s="39" t="s">
        <v>156</v>
      </c>
      <c r="AP7" s="41" t="s">
        <v>156</v>
      </c>
      <c r="AQ7" s="42" t="s">
        <v>158</v>
      </c>
      <c r="AR7" s="42" t="s">
        <v>158</v>
      </c>
      <c r="AS7" s="42" t="s">
        <v>158</v>
      </c>
      <c r="AT7" s="42" t="s">
        <v>158</v>
      </c>
      <c r="AU7" s="43" t="s">
        <v>159</v>
      </c>
      <c r="AV7" s="43" t="s">
        <v>159</v>
      </c>
      <c r="AW7" s="43" t="s">
        <v>159</v>
      </c>
      <c r="AX7" s="43" t="s">
        <v>159</v>
      </c>
      <c r="AY7" s="43" t="s">
        <v>159</v>
      </c>
      <c r="AZ7" s="43" t="s">
        <v>159</v>
      </c>
      <c r="BA7" s="39"/>
      <c r="BB7" s="39"/>
      <c r="BC7" s="39"/>
      <c r="BD7" s="39"/>
      <c r="BE7" s="39"/>
      <c r="BF7" s="39"/>
      <c r="BG7" s="39"/>
      <c r="BH7" s="39"/>
      <c r="BI7" s="39"/>
    </row>
    <row r="8" spans="1:61" ht="15" x14ac:dyDescent="0.25">
      <c r="A8" s="56">
        <f t="shared" ref="A8:H8" si="0">SUM(A4:A7)</f>
        <v>199</v>
      </c>
      <c r="B8" s="56">
        <f t="shared" si="0"/>
        <v>124</v>
      </c>
      <c r="C8" s="56">
        <f t="shared" si="0"/>
        <v>7</v>
      </c>
      <c r="D8" s="56">
        <f t="shared" si="0"/>
        <v>13</v>
      </c>
      <c r="E8" s="56">
        <f t="shared" si="0"/>
        <v>11</v>
      </c>
      <c r="F8" s="56">
        <f t="shared" si="0"/>
        <v>4</v>
      </c>
      <c r="G8" s="56">
        <f t="shared" si="0"/>
        <v>6</v>
      </c>
      <c r="H8" s="56">
        <f t="shared" si="0"/>
        <v>34</v>
      </c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</row>
    <row r="9" spans="1:61" ht="15" x14ac:dyDescent="0.25">
      <c r="A9" s="99" t="s">
        <v>160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</row>
    <row r="10" spans="1:61" ht="15" x14ac:dyDescent="0.25">
      <c r="A10" s="59"/>
      <c r="B10" s="59"/>
      <c r="C10" s="59"/>
      <c r="D10" s="59"/>
      <c r="E10" s="59"/>
      <c r="F10" s="59"/>
      <c r="G10" s="96" t="s">
        <v>204</v>
      </c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7"/>
      <c r="Y10" s="97"/>
      <c r="Z10" s="97"/>
      <c r="AA10" s="97"/>
      <c r="AB10" s="97"/>
      <c r="AC10" s="97"/>
      <c r="AD10" s="97"/>
      <c r="AE10" s="97"/>
      <c r="AF10" s="97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</row>
    <row r="11" spans="1:61" ht="15" x14ac:dyDescent="0.25">
      <c r="A11" s="59"/>
      <c r="B11" s="59"/>
      <c r="C11" s="59"/>
      <c r="D11" s="59"/>
      <c r="E11" s="59"/>
      <c r="F11" s="59"/>
      <c r="G11" s="95" t="s">
        <v>205</v>
      </c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8"/>
      <c r="Z11" s="98"/>
      <c r="AA11" s="98"/>
      <c r="AB11" s="98"/>
      <c r="AC11" s="98"/>
      <c r="AD11" s="98"/>
      <c r="AE11" s="98"/>
      <c r="AF11" s="98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</row>
    <row r="12" spans="1:61" ht="15" x14ac:dyDescent="0.25">
      <c r="A12" s="59"/>
      <c r="B12" s="59"/>
      <c r="C12" s="59"/>
      <c r="D12" s="59"/>
      <c r="E12" s="59"/>
      <c r="F12" s="59"/>
      <c r="G12" s="92" t="s">
        <v>206</v>
      </c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3"/>
      <c r="Z12" s="93"/>
      <c r="AA12" s="93"/>
      <c r="AB12" s="93"/>
      <c r="AC12" s="93"/>
      <c r="AD12" s="93"/>
      <c r="AE12" s="93"/>
      <c r="AF12" s="93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</row>
    <row r="13" spans="1:61" ht="17.25" customHeight="1" x14ac:dyDescent="0.25">
      <c r="A13" s="59"/>
      <c r="B13" s="59"/>
      <c r="C13" s="59"/>
      <c r="D13" s="59"/>
      <c r="E13" s="59"/>
      <c r="F13" s="59"/>
      <c r="G13" s="95" t="s">
        <v>207</v>
      </c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3"/>
      <c r="Z13" s="93"/>
      <c r="AA13" s="93"/>
      <c r="AB13" s="93"/>
      <c r="AC13" s="93"/>
      <c r="AD13" s="93"/>
      <c r="AE13" s="93"/>
      <c r="AF13" s="93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</row>
    <row r="14" spans="1:61" ht="15" x14ac:dyDescent="0.25">
      <c r="A14" s="59"/>
      <c r="B14" s="59"/>
      <c r="C14" s="59"/>
      <c r="D14" s="59"/>
      <c r="E14" s="59"/>
      <c r="F14" s="59"/>
      <c r="G14" s="92" t="s">
        <v>208</v>
      </c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3"/>
      <c r="Z14" s="93"/>
      <c r="AA14" s="93"/>
      <c r="AB14" s="93"/>
      <c r="AC14" s="93"/>
      <c r="AD14" s="93"/>
      <c r="AE14" s="93"/>
      <c r="AF14" s="93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</row>
    <row r="15" spans="1:61" ht="15" x14ac:dyDescent="0.25">
      <c r="A15" s="59"/>
      <c r="B15" s="59"/>
      <c r="C15" s="59"/>
      <c r="D15" s="59"/>
      <c r="E15" s="59"/>
      <c r="F15" s="59"/>
      <c r="G15" s="92" t="s">
        <v>209</v>
      </c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3"/>
      <c r="Z15" s="93"/>
      <c r="AA15" s="93"/>
      <c r="AB15" s="93"/>
      <c r="AC15" s="93"/>
      <c r="AD15" s="93"/>
      <c r="AE15" s="93"/>
      <c r="AF15" s="93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</row>
    <row r="16" spans="1:61" ht="15" x14ac:dyDescent="0.25">
      <c r="A16" s="59"/>
      <c r="B16" s="59"/>
      <c r="C16" s="59"/>
      <c r="D16" s="59"/>
      <c r="E16" s="59"/>
      <c r="F16" s="59"/>
      <c r="G16" s="92" t="s">
        <v>210</v>
      </c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3"/>
      <c r="Z16" s="93"/>
      <c r="AA16" s="93"/>
      <c r="AB16" s="93"/>
      <c r="AC16" s="93"/>
      <c r="AD16" s="93"/>
      <c r="AE16" s="93"/>
      <c r="AF16" s="93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</row>
    <row r="17" spans="1:61" ht="15" x14ac:dyDescent="0.25">
      <c r="A17" s="59"/>
      <c r="B17" s="59"/>
      <c r="C17" s="59"/>
      <c r="D17" s="59"/>
      <c r="E17" s="59"/>
      <c r="F17" s="59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</row>
    <row r="18" spans="1:61" ht="15" x14ac:dyDescent="0.25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</row>
    <row r="19" spans="1:61" ht="15" x14ac:dyDescent="0.25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</row>
    <row r="20" spans="1:61" ht="15" x14ac:dyDescent="0.25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</row>
    <row r="21" spans="1:61" ht="15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</row>
    <row r="22" spans="1:61" ht="15" x14ac:dyDescent="0.25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</row>
    <row r="23" spans="1:61" ht="15" x14ac:dyDescent="0.2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</row>
  </sheetData>
  <mergeCells count="32">
    <mergeCell ref="BB2:BE2"/>
    <mergeCell ref="BF2:BI2"/>
    <mergeCell ref="G1:G3"/>
    <mergeCell ref="H1:H3"/>
    <mergeCell ref="I1:I3"/>
    <mergeCell ref="J1:BI1"/>
    <mergeCell ref="J2:N2"/>
    <mergeCell ref="O2:R2"/>
    <mergeCell ref="S2:V2"/>
    <mergeCell ref="W2:AA2"/>
    <mergeCell ref="AJ2:AN2"/>
    <mergeCell ref="AO2:AR2"/>
    <mergeCell ref="AS2:AV2"/>
    <mergeCell ref="AW2:BA2"/>
    <mergeCell ref="AF2:AI2"/>
    <mergeCell ref="A9:M9"/>
    <mergeCell ref="N9:AE9"/>
    <mergeCell ref="A1:A3"/>
    <mergeCell ref="B1:B3"/>
    <mergeCell ref="C1:C3"/>
    <mergeCell ref="D1:D3"/>
    <mergeCell ref="E1:E3"/>
    <mergeCell ref="F1:F3"/>
    <mergeCell ref="AB2:AE2"/>
    <mergeCell ref="G15:AF15"/>
    <mergeCell ref="G16:AF16"/>
    <mergeCell ref="G17:X17"/>
    <mergeCell ref="G13:AF13"/>
    <mergeCell ref="G10:AF10"/>
    <mergeCell ref="G11:AF11"/>
    <mergeCell ref="G12:AF12"/>
    <mergeCell ref="G14:AF1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"/>
  <sheetViews>
    <sheetView view="pageLayout" topLeftCell="A4" workbookViewId="0">
      <selection activeCell="K4" sqref="K4"/>
    </sheetView>
  </sheetViews>
  <sheetFormatPr defaultRowHeight="18.75" x14ac:dyDescent="0.2"/>
  <cols>
    <col min="1" max="1" width="16.5" style="44" customWidth="1"/>
    <col min="2" max="2" width="17.1640625" style="44" customWidth="1"/>
    <col min="3" max="3" width="14.5" style="44" customWidth="1"/>
    <col min="4" max="4" width="14.1640625" style="44" customWidth="1"/>
    <col min="5" max="5" width="13.6640625" style="44" customWidth="1"/>
    <col min="6" max="6" width="13.1640625" style="44" customWidth="1"/>
    <col min="7" max="7" width="12.83203125" style="44" customWidth="1"/>
    <col min="8" max="8" width="12" style="44" customWidth="1"/>
    <col min="9" max="9" width="12.83203125" style="44" customWidth="1"/>
    <col min="10" max="16384" width="9.33203125" style="44"/>
  </cols>
  <sheetData>
    <row r="1" spans="1:9" x14ac:dyDescent="0.2">
      <c r="A1" s="91" t="s">
        <v>213</v>
      </c>
    </row>
    <row r="3" spans="1:9" x14ac:dyDescent="0.3">
      <c r="A3" s="115" t="s">
        <v>130</v>
      </c>
      <c r="B3" s="115" t="s">
        <v>197</v>
      </c>
      <c r="C3" s="115" t="s">
        <v>125</v>
      </c>
      <c r="D3" s="113" t="s">
        <v>128</v>
      </c>
      <c r="E3" s="113"/>
      <c r="F3" s="115" t="s">
        <v>132</v>
      </c>
      <c r="G3" s="114" t="s">
        <v>129</v>
      </c>
      <c r="H3" s="115" t="s">
        <v>133</v>
      </c>
      <c r="I3" s="115" t="s">
        <v>116</v>
      </c>
    </row>
    <row r="4" spans="1:9" ht="150" customHeight="1" x14ac:dyDescent="0.2">
      <c r="A4" s="116"/>
      <c r="B4" s="117"/>
      <c r="C4" s="116"/>
      <c r="D4" s="50" t="s">
        <v>131</v>
      </c>
      <c r="E4" s="50" t="s">
        <v>198</v>
      </c>
      <c r="F4" s="116"/>
      <c r="G4" s="114"/>
      <c r="H4" s="116"/>
      <c r="I4" s="116"/>
    </row>
    <row r="5" spans="1:9" x14ac:dyDescent="0.2">
      <c r="A5" s="46" t="s">
        <v>134</v>
      </c>
      <c r="B5" s="45">
        <f>график!B4</f>
        <v>39</v>
      </c>
      <c r="C5" s="45">
        <f>график!D4</f>
        <v>0</v>
      </c>
      <c r="D5" s="45">
        <f>график!E4</f>
        <v>0</v>
      </c>
      <c r="E5" s="45">
        <f>график!F4</f>
        <v>0</v>
      </c>
      <c r="F5" s="45">
        <f>график!C4</f>
        <v>2</v>
      </c>
      <c r="G5" s="45">
        <f>график!G4</f>
        <v>0</v>
      </c>
      <c r="H5" s="45">
        <f>график!H4</f>
        <v>11</v>
      </c>
      <c r="I5" s="45">
        <v>52</v>
      </c>
    </row>
    <row r="6" spans="1:9" x14ac:dyDescent="0.2">
      <c r="A6" s="46" t="s">
        <v>135</v>
      </c>
      <c r="B6" s="45">
        <f>график!B5</f>
        <v>32</v>
      </c>
      <c r="C6" s="45">
        <f>график!D5</f>
        <v>8</v>
      </c>
      <c r="D6" s="45">
        <f>график!E5</f>
        <v>0</v>
      </c>
      <c r="E6" s="45">
        <f>график!F5</f>
        <v>0</v>
      </c>
      <c r="F6" s="45">
        <f>график!C5</f>
        <v>2</v>
      </c>
      <c r="G6" s="45">
        <f>график!G5</f>
        <v>0</v>
      </c>
      <c r="H6" s="45">
        <f>график!H5</f>
        <v>10</v>
      </c>
      <c r="I6" s="45">
        <v>52</v>
      </c>
    </row>
    <row r="7" spans="1:9" x14ac:dyDescent="0.2">
      <c r="A7" s="46" t="s">
        <v>136</v>
      </c>
      <c r="B7" s="45">
        <f>график!B6</f>
        <v>32</v>
      </c>
      <c r="C7" s="45">
        <f>график!D6</f>
        <v>1</v>
      </c>
      <c r="D7" s="45">
        <f>график!E6</f>
        <v>6</v>
      </c>
      <c r="E7" s="45">
        <f>график!F6</f>
        <v>0</v>
      </c>
      <c r="F7" s="45">
        <f>график!C6</f>
        <v>2</v>
      </c>
      <c r="G7" s="45">
        <f>график!G6</f>
        <v>0</v>
      </c>
      <c r="H7" s="45">
        <f>график!H6</f>
        <v>11</v>
      </c>
      <c r="I7" s="45">
        <v>52</v>
      </c>
    </row>
    <row r="8" spans="1:9" x14ac:dyDescent="0.2">
      <c r="A8" s="46" t="s">
        <v>137</v>
      </c>
      <c r="B8" s="45">
        <f>график!B7</f>
        <v>21</v>
      </c>
      <c r="C8" s="45">
        <v>4</v>
      </c>
      <c r="D8" s="45">
        <v>5</v>
      </c>
      <c r="E8" s="45">
        <f>график!F7</f>
        <v>4</v>
      </c>
      <c r="F8" s="45">
        <f>график!C7</f>
        <v>1</v>
      </c>
      <c r="G8" s="45">
        <f>график!G7</f>
        <v>6</v>
      </c>
      <c r="H8" s="45">
        <f>график!H7</f>
        <v>2</v>
      </c>
      <c r="I8" s="45">
        <v>43</v>
      </c>
    </row>
    <row r="9" spans="1:9" x14ac:dyDescent="0.2">
      <c r="A9" s="46" t="s">
        <v>116</v>
      </c>
      <c r="B9" s="45">
        <f>SUM(B5:B8)</f>
        <v>124</v>
      </c>
      <c r="C9" s="45">
        <f t="shared" ref="C9:I9" si="0">SUM(C5:C8)</f>
        <v>13</v>
      </c>
      <c r="D9" s="45">
        <f t="shared" si="0"/>
        <v>11</v>
      </c>
      <c r="E9" s="45">
        <f t="shared" si="0"/>
        <v>4</v>
      </c>
      <c r="F9" s="45">
        <f t="shared" si="0"/>
        <v>7</v>
      </c>
      <c r="G9" s="45">
        <f t="shared" si="0"/>
        <v>6</v>
      </c>
      <c r="H9" s="45">
        <f t="shared" si="0"/>
        <v>34</v>
      </c>
      <c r="I9" s="45">
        <f t="shared" si="0"/>
        <v>199</v>
      </c>
    </row>
  </sheetData>
  <mergeCells count="8">
    <mergeCell ref="D3:E3"/>
    <mergeCell ref="G3:G4"/>
    <mergeCell ref="A3:A4"/>
    <mergeCell ref="I3:I4"/>
    <mergeCell ref="H3:H4"/>
    <mergeCell ref="F3:F4"/>
    <mergeCell ref="C3:C4"/>
    <mergeCell ref="B3:B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S99"/>
  <sheetViews>
    <sheetView showZeros="0" view="pageBreakPreview" zoomScale="110" zoomScaleNormal="110" zoomScaleSheetLayoutView="110" workbookViewId="0">
      <pane xSplit="2" ySplit="5" topLeftCell="C54" activePane="bottomRight" state="frozen"/>
      <selection pane="topRight" activeCell="C1" sqref="C1"/>
      <selection pane="bottomLeft" activeCell="A6" sqref="A6"/>
      <selection pane="bottomRight" activeCell="E92" sqref="E92"/>
    </sheetView>
  </sheetViews>
  <sheetFormatPr defaultRowHeight="12.75" x14ac:dyDescent="0.2"/>
  <cols>
    <col min="1" max="1" width="14" style="8" customWidth="1"/>
    <col min="2" max="2" width="34.33203125" style="8" customWidth="1"/>
    <col min="3" max="3" width="10.5" style="8" customWidth="1"/>
    <col min="4" max="4" width="9.33203125" style="17" customWidth="1"/>
    <col min="5" max="5" width="7.33203125" style="17" customWidth="1"/>
    <col min="6" max="6" width="6.6640625" style="17" customWidth="1"/>
    <col min="7" max="8" width="7.33203125" style="17" customWidth="1"/>
    <col min="9" max="9" width="6.5" style="17" customWidth="1"/>
    <col min="10" max="10" width="7.5" style="17" customWidth="1"/>
    <col min="11" max="11" width="7.33203125" style="17" customWidth="1"/>
    <col min="12" max="12" width="6.6640625" style="17" customWidth="1"/>
    <col min="13" max="13" width="8" style="17" customWidth="1"/>
    <col min="14" max="14" width="7.33203125" style="17" customWidth="1"/>
    <col min="15" max="15" width="7.1640625" style="17" customWidth="1"/>
    <col min="16" max="16" width="9.33203125" style="17" customWidth="1"/>
    <col min="17" max="17" width="7.1640625" style="7" customWidth="1"/>
    <col min="18" max="18" width="9.83203125" style="8" customWidth="1"/>
    <col min="19" max="16384" width="9.33203125" style="8"/>
  </cols>
  <sheetData>
    <row r="2" spans="1:19" ht="14.1" customHeight="1" x14ac:dyDescent="0.2">
      <c r="A2" s="128" t="s">
        <v>0</v>
      </c>
      <c r="B2" s="128" t="s">
        <v>1</v>
      </c>
      <c r="C2" s="131" t="s">
        <v>2</v>
      </c>
      <c r="D2" s="123" t="s">
        <v>3</v>
      </c>
      <c r="E2" s="124"/>
      <c r="F2" s="124"/>
      <c r="G2" s="124"/>
      <c r="H2" s="124"/>
      <c r="I2" s="125"/>
      <c r="J2" s="134" t="s">
        <v>4</v>
      </c>
      <c r="K2" s="135"/>
      <c r="L2" s="135"/>
      <c r="M2" s="135"/>
      <c r="N2" s="135"/>
      <c r="O2" s="135"/>
      <c r="P2" s="135"/>
    </row>
    <row r="3" spans="1:19" ht="14.1" customHeight="1" x14ac:dyDescent="0.2">
      <c r="A3" s="129"/>
      <c r="B3" s="129"/>
      <c r="C3" s="132"/>
      <c r="D3" s="138" t="s">
        <v>5</v>
      </c>
      <c r="E3" s="138" t="s">
        <v>6</v>
      </c>
      <c r="F3" s="123" t="s">
        <v>7</v>
      </c>
      <c r="G3" s="124"/>
      <c r="H3" s="124"/>
      <c r="I3" s="125"/>
      <c r="J3" s="136"/>
      <c r="K3" s="137"/>
      <c r="L3" s="137"/>
      <c r="M3" s="137"/>
      <c r="N3" s="137"/>
      <c r="O3" s="137"/>
      <c r="P3" s="137"/>
    </row>
    <row r="4" spans="1:19" ht="12.95" customHeight="1" x14ac:dyDescent="0.2">
      <c r="A4" s="129"/>
      <c r="B4" s="129"/>
      <c r="C4" s="132"/>
      <c r="D4" s="139"/>
      <c r="E4" s="139"/>
      <c r="F4" s="138" t="s">
        <v>8</v>
      </c>
      <c r="G4" s="123" t="s">
        <v>9</v>
      </c>
      <c r="H4" s="124"/>
      <c r="I4" s="125"/>
      <c r="J4" s="123" t="s">
        <v>10</v>
      </c>
      <c r="K4" s="125"/>
      <c r="L4" s="123" t="s">
        <v>11</v>
      </c>
      <c r="M4" s="125"/>
      <c r="N4" s="123" t="s">
        <v>12</v>
      </c>
      <c r="O4" s="125"/>
      <c r="P4" s="9" t="s">
        <v>13</v>
      </c>
    </row>
    <row r="5" spans="1:19" ht="60.75" customHeight="1" x14ac:dyDescent="0.2">
      <c r="A5" s="130"/>
      <c r="B5" s="130"/>
      <c r="C5" s="133"/>
      <c r="D5" s="140"/>
      <c r="E5" s="140"/>
      <c r="F5" s="140"/>
      <c r="G5" s="51" t="s">
        <v>199</v>
      </c>
      <c r="H5" s="51" t="s">
        <v>200</v>
      </c>
      <c r="I5" s="51" t="s">
        <v>201</v>
      </c>
      <c r="J5" s="6" t="s">
        <v>252</v>
      </c>
      <c r="K5" s="6" t="s">
        <v>253</v>
      </c>
      <c r="L5" s="6" t="s">
        <v>237</v>
      </c>
      <c r="M5" s="90" t="s">
        <v>268</v>
      </c>
      <c r="N5" s="90" t="s">
        <v>269</v>
      </c>
      <c r="O5" s="6" t="s">
        <v>238</v>
      </c>
      <c r="P5" s="6" t="s">
        <v>239</v>
      </c>
      <c r="Q5" s="7" t="s">
        <v>120</v>
      </c>
      <c r="R5" s="11" t="s">
        <v>124</v>
      </c>
      <c r="S5" s="8" t="s">
        <v>123</v>
      </c>
    </row>
    <row r="6" spans="1:19" s="13" customFormat="1" ht="19.5" customHeight="1" x14ac:dyDescent="0.2">
      <c r="A6" s="64" t="s">
        <v>118</v>
      </c>
      <c r="B6" s="65" t="s">
        <v>119</v>
      </c>
      <c r="C6" s="66"/>
      <c r="D6" s="67">
        <f>D7+D17+D25</f>
        <v>2106</v>
      </c>
      <c r="E6" s="67">
        <f>E7+E17+E24</f>
        <v>702</v>
      </c>
      <c r="F6" s="67">
        <f>F7+F17+F24</f>
        <v>1404</v>
      </c>
      <c r="G6" s="67">
        <f>SUM(G9:G25)</f>
        <v>778</v>
      </c>
      <c r="H6" s="67">
        <f>SUM(H9:H25)</f>
        <v>140</v>
      </c>
      <c r="I6" s="67">
        <f>SUM(I9:I25)</f>
        <v>0</v>
      </c>
      <c r="J6" s="67">
        <f>J7+J17+J24</f>
        <v>612</v>
      </c>
      <c r="K6" s="67">
        <f>K7+K17+K24</f>
        <v>792</v>
      </c>
      <c r="L6" s="12">
        <f>SUM(L8:L25)</f>
        <v>0</v>
      </c>
      <c r="M6" s="12">
        <f>SUM(M8:M25)</f>
        <v>0</v>
      </c>
      <c r="N6" s="12">
        <f>SUM(N8:N25)</f>
        <v>0</v>
      </c>
      <c r="O6" s="12">
        <f>SUM(O8:O25)</f>
        <v>0</v>
      </c>
      <c r="P6" s="12">
        <f>SUM(P8:P25)</f>
        <v>0</v>
      </c>
      <c r="Q6" s="7">
        <f>SUM(J6:P6)</f>
        <v>1404</v>
      </c>
    </row>
    <row r="7" spans="1:19" ht="21" customHeight="1" x14ac:dyDescent="0.2">
      <c r="A7" s="64" t="s">
        <v>251</v>
      </c>
      <c r="B7" s="65" t="s">
        <v>229</v>
      </c>
      <c r="C7" s="66"/>
      <c r="D7" s="67">
        <f t="shared" ref="D7:E7" si="0">SUM(D8:D15)</f>
        <v>1329</v>
      </c>
      <c r="E7" s="67">
        <f t="shared" si="0"/>
        <v>443</v>
      </c>
      <c r="F7" s="67">
        <f>SUM(F8:F15)</f>
        <v>886</v>
      </c>
      <c r="G7" s="67">
        <f t="shared" ref="G7:P7" si="1">SUM(G8:G15)</f>
        <v>522</v>
      </c>
      <c r="H7" s="67">
        <f t="shared" si="1"/>
        <v>0</v>
      </c>
      <c r="I7" s="67">
        <f t="shared" si="1"/>
        <v>0</v>
      </c>
      <c r="J7" s="67">
        <f t="shared" si="1"/>
        <v>367</v>
      </c>
      <c r="K7" s="67">
        <f t="shared" si="1"/>
        <v>519</v>
      </c>
      <c r="L7" s="67">
        <f t="shared" si="1"/>
        <v>0</v>
      </c>
      <c r="M7" s="67">
        <f t="shared" si="1"/>
        <v>0</v>
      </c>
      <c r="N7" s="67">
        <f t="shared" si="1"/>
        <v>0</v>
      </c>
      <c r="O7" s="67">
        <f t="shared" si="1"/>
        <v>0</v>
      </c>
      <c r="P7" s="67">
        <f t="shared" si="1"/>
        <v>0</v>
      </c>
      <c r="Q7" s="7">
        <f t="shared" ref="Q7:Q64" si="2">SUM(J7:P7)</f>
        <v>886</v>
      </c>
    </row>
    <row r="8" spans="1:19" ht="12" customHeight="1" x14ac:dyDescent="0.2">
      <c r="A8" s="75" t="s">
        <v>246</v>
      </c>
      <c r="B8" s="68" t="s">
        <v>240</v>
      </c>
      <c r="C8" s="69" t="s">
        <v>211</v>
      </c>
      <c r="D8" s="70">
        <f>E8+F8</f>
        <v>117</v>
      </c>
      <c r="E8" s="70">
        <f>F8/2</f>
        <v>39</v>
      </c>
      <c r="F8" s="70">
        <v>78</v>
      </c>
      <c r="G8" s="70">
        <v>60</v>
      </c>
      <c r="H8" s="70"/>
      <c r="I8" s="70"/>
      <c r="J8" s="70">
        <v>34</v>
      </c>
      <c r="K8" s="70">
        <v>44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7">
        <f t="shared" si="2"/>
        <v>78</v>
      </c>
      <c r="R8" s="8">
        <f>G8+H8*2+S8</f>
        <v>60</v>
      </c>
    </row>
    <row r="9" spans="1:19" ht="12" customHeight="1" x14ac:dyDescent="0.2">
      <c r="A9" s="76" t="s">
        <v>254</v>
      </c>
      <c r="B9" s="68" t="s">
        <v>241</v>
      </c>
      <c r="C9" s="20" t="s">
        <v>212</v>
      </c>
      <c r="D9" s="71">
        <f>E9+F9</f>
        <v>175.5</v>
      </c>
      <c r="E9" s="71">
        <f>F9/2</f>
        <v>58.5</v>
      </c>
      <c r="F9" s="71">
        <v>117</v>
      </c>
      <c r="G9" s="71"/>
      <c r="H9" s="71"/>
      <c r="I9" s="71"/>
      <c r="J9" s="71">
        <v>48</v>
      </c>
      <c r="K9" s="71">
        <v>69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7">
        <f t="shared" si="2"/>
        <v>117</v>
      </c>
      <c r="R9" s="8">
        <f t="shared" ref="R9:R39" si="3">G9+H9*2+S9</f>
        <v>0</v>
      </c>
    </row>
    <row r="10" spans="1:19" ht="12" customHeight="1" x14ac:dyDescent="0.2">
      <c r="A10" s="76" t="s">
        <v>247</v>
      </c>
      <c r="B10" s="68" t="s">
        <v>225</v>
      </c>
      <c r="C10" s="20" t="s">
        <v>212</v>
      </c>
      <c r="D10" s="71">
        <f t="shared" ref="D10:D25" si="4">E10+F10</f>
        <v>175.5</v>
      </c>
      <c r="E10" s="71">
        <f t="shared" ref="E10:E25" si="5">F10/2</f>
        <v>58.5</v>
      </c>
      <c r="F10" s="71">
        <v>117</v>
      </c>
      <c r="G10" s="71">
        <v>117</v>
      </c>
      <c r="H10" s="71"/>
      <c r="I10" s="71"/>
      <c r="J10" s="71">
        <v>51</v>
      </c>
      <c r="K10" s="71">
        <v>66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7">
        <f t="shared" si="2"/>
        <v>117</v>
      </c>
      <c r="R10" s="8">
        <f t="shared" si="3"/>
        <v>117</v>
      </c>
    </row>
    <row r="11" spans="1:19" ht="12" customHeight="1" x14ac:dyDescent="0.2">
      <c r="A11" s="76" t="s">
        <v>248</v>
      </c>
      <c r="B11" s="68" t="s">
        <v>226</v>
      </c>
      <c r="C11" s="20" t="s">
        <v>212</v>
      </c>
      <c r="D11" s="71">
        <f t="shared" si="4"/>
        <v>175.5</v>
      </c>
      <c r="E11" s="71">
        <f t="shared" si="5"/>
        <v>58.5</v>
      </c>
      <c r="F11" s="71">
        <v>117</v>
      </c>
      <c r="G11" s="71">
        <v>20</v>
      </c>
      <c r="H11" s="71"/>
      <c r="I11" s="71"/>
      <c r="J11" s="71">
        <v>51</v>
      </c>
      <c r="K11" s="71">
        <v>66</v>
      </c>
      <c r="L11" s="15">
        <v>0</v>
      </c>
      <c r="M11" s="15">
        <v>0</v>
      </c>
      <c r="N11" s="15">
        <v>0</v>
      </c>
      <c r="O11" s="15">
        <v>0</v>
      </c>
      <c r="P11" s="16">
        <v>0</v>
      </c>
      <c r="Q11" s="7">
        <f t="shared" si="2"/>
        <v>117</v>
      </c>
      <c r="R11" s="8">
        <f t="shared" si="3"/>
        <v>20</v>
      </c>
    </row>
    <row r="12" spans="1:19" ht="12" customHeight="1" x14ac:dyDescent="0.2">
      <c r="A12" s="76" t="s">
        <v>249</v>
      </c>
      <c r="B12" s="68" t="s">
        <v>227</v>
      </c>
      <c r="C12" s="20" t="s">
        <v>224</v>
      </c>
      <c r="D12" s="71">
        <f t="shared" si="4"/>
        <v>175.5</v>
      </c>
      <c r="E12" s="71">
        <f t="shared" si="5"/>
        <v>58.5</v>
      </c>
      <c r="F12" s="71">
        <v>117</v>
      </c>
      <c r="G12" s="71">
        <v>117</v>
      </c>
      <c r="H12" s="71"/>
      <c r="I12" s="71"/>
      <c r="J12" s="71">
        <v>51</v>
      </c>
      <c r="K12" s="71">
        <v>66</v>
      </c>
      <c r="L12" s="15">
        <v>0</v>
      </c>
      <c r="M12" s="15">
        <v>0</v>
      </c>
      <c r="N12" s="15">
        <v>0</v>
      </c>
      <c r="O12" s="15">
        <v>0</v>
      </c>
      <c r="P12" s="18"/>
      <c r="Q12" s="7">
        <f t="shared" si="2"/>
        <v>117</v>
      </c>
      <c r="R12" s="8">
        <f t="shared" si="3"/>
        <v>117</v>
      </c>
    </row>
    <row r="13" spans="1:19" ht="12" customHeight="1" x14ac:dyDescent="0.2">
      <c r="A13" s="76" t="s">
        <v>250</v>
      </c>
      <c r="B13" s="68" t="s">
        <v>228</v>
      </c>
      <c r="C13" s="20" t="s">
        <v>212</v>
      </c>
      <c r="D13" s="71">
        <f t="shared" si="4"/>
        <v>105</v>
      </c>
      <c r="E13" s="71">
        <f t="shared" si="5"/>
        <v>35</v>
      </c>
      <c r="F13" s="71">
        <v>70</v>
      </c>
      <c r="G13" s="71">
        <v>20</v>
      </c>
      <c r="H13" s="71"/>
      <c r="I13" s="71"/>
      <c r="J13" s="72">
        <v>30</v>
      </c>
      <c r="K13" s="71">
        <v>40</v>
      </c>
      <c r="L13" s="10"/>
      <c r="M13" s="10"/>
      <c r="N13" s="10"/>
      <c r="O13" s="10"/>
      <c r="P13" s="19"/>
      <c r="Q13" s="7">
        <f t="shared" si="2"/>
        <v>70</v>
      </c>
      <c r="R13" s="8">
        <f t="shared" si="3"/>
        <v>20</v>
      </c>
    </row>
    <row r="14" spans="1:19" ht="12" customHeight="1" x14ac:dyDescent="0.2">
      <c r="A14" s="76" t="s">
        <v>255</v>
      </c>
      <c r="B14" s="68" t="s">
        <v>242</v>
      </c>
      <c r="C14" s="20" t="s">
        <v>211</v>
      </c>
      <c r="D14" s="71">
        <f t="shared" si="4"/>
        <v>351</v>
      </c>
      <c r="E14" s="71">
        <f t="shared" si="5"/>
        <v>117</v>
      </c>
      <c r="F14" s="71">
        <v>234</v>
      </c>
      <c r="G14" s="71">
        <v>188</v>
      </c>
      <c r="H14" s="71"/>
      <c r="I14" s="87"/>
      <c r="J14" s="89">
        <v>102</v>
      </c>
      <c r="K14" s="88">
        <v>132</v>
      </c>
      <c r="L14" s="10"/>
      <c r="M14" s="10"/>
      <c r="N14" s="10"/>
      <c r="O14" s="10"/>
      <c r="P14" s="10"/>
      <c r="Q14" s="7">
        <f t="shared" si="2"/>
        <v>234</v>
      </c>
      <c r="R14" s="8">
        <f t="shared" si="3"/>
        <v>188</v>
      </c>
    </row>
    <row r="15" spans="1:19" ht="12" customHeight="1" x14ac:dyDescent="0.2">
      <c r="A15" s="76" t="s">
        <v>256</v>
      </c>
      <c r="B15" s="68" t="s">
        <v>234</v>
      </c>
      <c r="C15" s="20" t="s">
        <v>126</v>
      </c>
      <c r="D15" s="71">
        <f t="shared" si="4"/>
        <v>54</v>
      </c>
      <c r="E15" s="71">
        <f t="shared" si="5"/>
        <v>18</v>
      </c>
      <c r="F15" s="71">
        <v>36</v>
      </c>
      <c r="G15" s="71"/>
      <c r="H15" s="71"/>
      <c r="I15" s="87"/>
      <c r="J15" s="89"/>
      <c r="K15" s="88">
        <v>36</v>
      </c>
      <c r="L15" s="10"/>
      <c r="M15" s="10"/>
      <c r="N15" s="10"/>
      <c r="O15" s="10"/>
      <c r="P15" s="10"/>
    </row>
    <row r="16" spans="1:19" ht="12" customHeight="1" x14ac:dyDescent="0.2">
      <c r="A16" s="76"/>
      <c r="B16" s="68"/>
      <c r="C16" s="20"/>
      <c r="D16" s="71"/>
      <c r="E16" s="71"/>
      <c r="F16" s="71"/>
      <c r="G16" s="71"/>
      <c r="H16" s="71"/>
      <c r="I16" s="87"/>
      <c r="J16" s="73"/>
      <c r="K16" s="88"/>
      <c r="L16" s="10"/>
      <c r="M16" s="10"/>
      <c r="N16" s="10"/>
      <c r="O16" s="10"/>
      <c r="P16" s="10"/>
    </row>
    <row r="17" spans="1:18" ht="27.75" customHeight="1" x14ac:dyDescent="0.2">
      <c r="A17" s="76" t="s">
        <v>251</v>
      </c>
      <c r="B17" s="74" t="s">
        <v>243</v>
      </c>
      <c r="C17" s="69"/>
      <c r="D17" s="53">
        <f>SUM(D18:D22)</f>
        <v>718.5</v>
      </c>
      <c r="E17" s="53">
        <f>SUM(E18:E22)</f>
        <v>239.5</v>
      </c>
      <c r="F17" s="53">
        <f t="shared" ref="F17:P17" si="6">SUM(F18:F22)</f>
        <v>479</v>
      </c>
      <c r="G17" s="53">
        <f t="shared" si="6"/>
        <v>158</v>
      </c>
      <c r="H17" s="53">
        <f t="shared" si="6"/>
        <v>70</v>
      </c>
      <c r="I17" s="53">
        <f t="shared" si="6"/>
        <v>0</v>
      </c>
      <c r="J17" s="53">
        <f t="shared" si="6"/>
        <v>206</v>
      </c>
      <c r="K17" s="53">
        <f t="shared" si="6"/>
        <v>273</v>
      </c>
      <c r="L17" s="53">
        <f t="shared" si="6"/>
        <v>0</v>
      </c>
      <c r="M17" s="53">
        <f t="shared" si="6"/>
        <v>0</v>
      </c>
      <c r="N17" s="53">
        <f t="shared" si="6"/>
        <v>0</v>
      </c>
      <c r="O17" s="53">
        <f t="shared" si="6"/>
        <v>0</v>
      </c>
      <c r="P17" s="53">
        <f t="shared" si="6"/>
        <v>0</v>
      </c>
      <c r="Q17" s="7">
        <f t="shared" si="2"/>
        <v>479</v>
      </c>
      <c r="R17" s="8">
        <f t="shared" si="3"/>
        <v>298</v>
      </c>
    </row>
    <row r="18" spans="1:18" ht="12" customHeight="1" x14ac:dyDescent="0.2">
      <c r="A18" s="75" t="s">
        <v>257</v>
      </c>
      <c r="B18" s="68" t="s">
        <v>232</v>
      </c>
      <c r="C18" s="69" t="s">
        <v>212</v>
      </c>
      <c r="D18" s="71">
        <f t="shared" si="4"/>
        <v>150</v>
      </c>
      <c r="E18" s="71">
        <f t="shared" si="5"/>
        <v>50</v>
      </c>
      <c r="F18" s="70">
        <v>100</v>
      </c>
      <c r="G18" s="71">
        <v>100</v>
      </c>
      <c r="H18" s="70">
        <v>30</v>
      </c>
      <c r="I18" s="70"/>
      <c r="J18" s="70">
        <v>34</v>
      </c>
      <c r="K18" s="70">
        <v>66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7">
        <f t="shared" si="2"/>
        <v>100</v>
      </c>
      <c r="R18" s="8">
        <f t="shared" si="3"/>
        <v>160</v>
      </c>
    </row>
    <row r="19" spans="1:18" ht="12" customHeight="1" x14ac:dyDescent="0.2">
      <c r="A19" s="76" t="s">
        <v>258</v>
      </c>
      <c r="B19" s="68" t="s">
        <v>236</v>
      </c>
      <c r="C19" s="20" t="s">
        <v>244</v>
      </c>
      <c r="D19" s="71">
        <f t="shared" si="4"/>
        <v>181.5</v>
      </c>
      <c r="E19" s="71">
        <f t="shared" si="5"/>
        <v>60.5</v>
      </c>
      <c r="F19" s="71">
        <f>J19+K19</f>
        <v>121</v>
      </c>
      <c r="G19" s="71">
        <v>22</v>
      </c>
      <c r="H19" s="71">
        <v>18</v>
      </c>
      <c r="I19" s="71"/>
      <c r="J19" s="71">
        <v>68</v>
      </c>
      <c r="K19" s="71">
        <v>53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7">
        <f t="shared" si="2"/>
        <v>121</v>
      </c>
      <c r="R19" s="8">
        <f t="shared" si="3"/>
        <v>58</v>
      </c>
    </row>
    <row r="20" spans="1:18" ht="12" customHeight="1" x14ac:dyDescent="0.2">
      <c r="A20" s="76" t="s">
        <v>259</v>
      </c>
      <c r="B20" s="68" t="s">
        <v>230</v>
      </c>
      <c r="C20" s="20" t="s">
        <v>212</v>
      </c>
      <c r="D20" s="71">
        <f t="shared" si="4"/>
        <v>171</v>
      </c>
      <c r="E20" s="71">
        <f t="shared" si="5"/>
        <v>57</v>
      </c>
      <c r="F20" s="71">
        <f>SUM(J20:P20)</f>
        <v>114</v>
      </c>
      <c r="G20" s="71"/>
      <c r="H20" s="70">
        <v>22</v>
      </c>
      <c r="I20" s="70"/>
      <c r="J20" s="71">
        <v>34</v>
      </c>
      <c r="K20" s="71">
        <v>80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7">
        <f t="shared" si="2"/>
        <v>114</v>
      </c>
      <c r="R20" s="8">
        <f t="shared" si="3"/>
        <v>44</v>
      </c>
    </row>
    <row r="21" spans="1:18" ht="30.75" customHeight="1" x14ac:dyDescent="0.2">
      <c r="A21" s="76" t="s">
        <v>260</v>
      </c>
      <c r="B21" s="68" t="s">
        <v>245</v>
      </c>
      <c r="C21" s="20" t="s">
        <v>212</v>
      </c>
      <c r="D21" s="71">
        <f t="shared" si="4"/>
        <v>162</v>
      </c>
      <c r="E21" s="71">
        <f t="shared" si="5"/>
        <v>54</v>
      </c>
      <c r="F21" s="71">
        <v>108</v>
      </c>
      <c r="G21" s="71"/>
      <c r="H21" s="71"/>
      <c r="I21" s="71"/>
      <c r="J21" s="71">
        <v>34</v>
      </c>
      <c r="K21" s="71">
        <v>74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7">
        <f>SUM(J21:P21)</f>
        <v>108</v>
      </c>
      <c r="R21" s="8">
        <f t="shared" si="3"/>
        <v>0</v>
      </c>
    </row>
    <row r="22" spans="1:18" ht="12" customHeight="1" x14ac:dyDescent="0.2">
      <c r="A22" s="75" t="s">
        <v>261</v>
      </c>
      <c r="B22" s="68" t="s">
        <v>231</v>
      </c>
      <c r="C22" s="86" t="s">
        <v>126</v>
      </c>
      <c r="D22" s="71">
        <f t="shared" si="4"/>
        <v>54</v>
      </c>
      <c r="E22" s="71">
        <f t="shared" si="5"/>
        <v>18</v>
      </c>
      <c r="F22" s="70">
        <v>36</v>
      </c>
      <c r="G22" s="71">
        <f>F22-H22</f>
        <v>36</v>
      </c>
      <c r="H22" s="70"/>
      <c r="I22" s="70"/>
      <c r="J22" s="70">
        <v>36</v>
      </c>
      <c r="K22" s="70"/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7">
        <f t="shared" si="2"/>
        <v>36</v>
      </c>
      <c r="R22" s="8">
        <f t="shared" si="3"/>
        <v>36</v>
      </c>
    </row>
    <row r="23" spans="1:18" ht="12" customHeight="1" x14ac:dyDescent="0.2">
      <c r="A23" s="77"/>
      <c r="B23" s="74"/>
      <c r="C23" s="69"/>
      <c r="D23" s="71"/>
      <c r="E23" s="71"/>
      <c r="F23" s="70"/>
      <c r="G23" s="71"/>
      <c r="H23" s="70"/>
      <c r="I23" s="70"/>
      <c r="J23" s="70"/>
      <c r="K23" s="70"/>
      <c r="L23" s="15"/>
      <c r="M23" s="15"/>
      <c r="N23" s="15"/>
      <c r="O23" s="15"/>
      <c r="P23" s="15"/>
    </row>
    <row r="24" spans="1:18" ht="12" customHeight="1" x14ac:dyDescent="0.2">
      <c r="A24" s="75" t="s">
        <v>262</v>
      </c>
      <c r="B24" s="74" t="s">
        <v>233</v>
      </c>
      <c r="C24" s="69"/>
      <c r="D24" s="53">
        <f>E24+F24</f>
        <v>58.5</v>
      </c>
      <c r="E24" s="53">
        <f>F24/2</f>
        <v>19.5</v>
      </c>
      <c r="F24" s="53">
        <f>J25</f>
        <v>39</v>
      </c>
      <c r="G24" s="71"/>
      <c r="H24" s="70"/>
      <c r="I24" s="70"/>
      <c r="J24" s="53">
        <f>J25</f>
        <v>39</v>
      </c>
      <c r="K24" s="71"/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7">
        <f t="shared" si="2"/>
        <v>39</v>
      </c>
      <c r="R24" s="8">
        <f t="shared" si="3"/>
        <v>0</v>
      </c>
    </row>
    <row r="25" spans="1:18" ht="12" customHeight="1" x14ac:dyDescent="0.2">
      <c r="A25" s="76" t="s">
        <v>267</v>
      </c>
      <c r="B25" s="68" t="s">
        <v>235</v>
      </c>
      <c r="C25" s="20" t="s">
        <v>126</v>
      </c>
      <c r="D25" s="71">
        <f t="shared" si="4"/>
        <v>58.5</v>
      </c>
      <c r="E25" s="71">
        <f t="shared" si="5"/>
        <v>19.5</v>
      </c>
      <c r="F25" s="71">
        <v>39</v>
      </c>
      <c r="G25" s="71"/>
      <c r="H25" s="71"/>
      <c r="I25" s="10"/>
      <c r="J25" s="71">
        <v>39</v>
      </c>
      <c r="K25" s="71"/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7">
        <f t="shared" si="2"/>
        <v>39</v>
      </c>
      <c r="R25" s="8">
        <f t="shared" si="3"/>
        <v>0</v>
      </c>
    </row>
    <row r="26" spans="1:18" ht="12" customHeight="1" x14ac:dyDescent="0.2">
      <c r="A26" s="76"/>
      <c r="B26" s="68"/>
      <c r="C26" s="20"/>
      <c r="D26" s="71"/>
      <c r="E26" s="71"/>
      <c r="F26" s="71"/>
      <c r="G26" s="71"/>
      <c r="H26" s="71"/>
      <c r="I26" s="10"/>
      <c r="J26" s="71"/>
      <c r="K26" s="71"/>
      <c r="L26" s="15"/>
      <c r="M26" s="15"/>
      <c r="N26" s="15"/>
      <c r="O26" s="15"/>
      <c r="P26" s="15"/>
    </row>
    <row r="27" spans="1:18" s="85" customFormat="1" ht="29.25" customHeight="1" x14ac:dyDescent="0.2">
      <c r="A27" s="82" t="s">
        <v>100</v>
      </c>
      <c r="B27" s="83" t="s">
        <v>101</v>
      </c>
      <c r="C27" s="6"/>
      <c r="D27" s="84">
        <f t="shared" ref="D27:J27" si="7">SUM(D28:D34)</f>
        <v>886.5</v>
      </c>
      <c r="E27" s="84">
        <f t="shared" si="7"/>
        <v>351.5</v>
      </c>
      <c r="F27" s="84">
        <f t="shared" si="7"/>
        <v>535</v>
      </c>
      <c r="G27" s="84">
        <f t="shared" si="7"/>
        <v>382</v>
      </c>
      <c r="H27" s="84">
        <f t="shared" si="7"/>
        <v>0</v>
      </c>
      <c r="I27" s="84">
        <f t="shared" si="7"/>
        <v>0</v>
      </c>
      <c r="J27" s="84">
        <f t="shared" si="7"/>
        <v>0</v>
      </c>
      <c r="K27" s="84">
        <f t="shared" ref="K27:P27" si="8">SUM(K28:K34)</f>
        <v>0</v>
      </c>
      <c r="L27" s="84">
        <f t="shared" si="8"/>
        <v>105</v>
      </c>
      <c r="M27" s="84">
        <f t="shared" si="8"/>
        <v>128</v>
      </c>
      <c r="N27" s="84">
        <f t="shared" si="8"/>
        <v>64</v>
      </c>
      <c r="O27" s="84">
        <f t="shared" si="8"/>
        <v>112</v>
      </c>
      <c r="P27" s="84">
        <f t="shared" si="8"/>
        <v>126</v>
      </c>
      <c r="Q27" s="7">
        <f t="shared" si="2"/>
        <v>535</v>
      </c>
    </row>
    <row r="28" spans="1:18" ht="12" customHeight="1" x14ac:dyDescent="0.2">
      <c r="A28" s="76" t="s">
        <v>19</v>
      </c>
      <c r="B28" s="14" t="s">
        <v>20</v>
      </c>
      <c r="C28" s="62" t="s">
        <v>126</v>
      </c>
      <c r="D28" s="15">
        <f>E28+F28</f>
        <v>72</v>
      </c>
      <c r="E28" s="15">
        <f>F28/2</f>
        <v>24</v>
      </c>
      <c r="F28" s="15">
        <v>48</v>
      </c>
      <c r="G28" s="52">
        <v>10</v>
      </c>
      <c r="H28" s="15"/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48</v>
      </c>
      <c r="P28" s="15">
        <v>0</v>
      </c>
      <c r="Q28" s="7">
        <f>SUM(J28:P28)</f>
        <v>48</v>
      </c>
      <c r="R28" s="8">
        <f t="shared" si="3"/>
        <v>10</v>
      </c>
    </row>
    <row r="29" spans="1:18" ht="12" customHeight="1" x14ac:dyDescent="0.2">
      <c r="A29" s="76" t="s">
        <v>21</v>
      </c>
      <c r="B29" s="14" t="s">
        <v>15</v>
      </c>
      <c r="C29" s="62" t="s">
        <v>126</v>
      </c>
      <c r="D29" s="15">
        <f t="shared" ref="D29:D34" si="9">E29+F29</f>
        <v>72</v>
      </c>
      <c r="E29" s="15">
        <f t="shared" ref="E29:E34" si="10">F29/2</f>
        <v>24</v>
      </c>
      <c r="F29" s="15">
        <v>48</v>
      </c>
      <c r="G29" s="52">
        <v>10</v>
      </c>
      <c r="H29" s="15"/>
      <c r="I29" s="15">
        <v>0</v>
      </c>
      <c r="J29" s="15">
        <v>0</v>
      </c>
      <c r="K29" s="15">
        <v>0</v>
      </c>
      <c r="L29" s="15">
        <v>0</v>
      </c>
      <c r="M29" s="15">
        <v>48</v>
      </c>
      <c r="N29" s="15">
        <v>0</v>
      </c>
      <c r="O29" s="15">
        <v>0</v>
      </c>
      <c r="P29" s="15">
        <v>0</v>
      </c>
      <c r="Q29" s="7">
        <f t="shared" si="2"/>
        <v>48</v>
      </c>
      <c r="R29" s="8">
        <f t="shared" si="3"/>
        <v>10</v>
      </c>
    </row>
    <row r="30" spans="1:18" ht="13.5" customHeight="1" x14ac:dyDescent="0.2">
      <c r="A30" s="76" t="s">
        <v>22</v>
      </c>
      <c r="B30" s="14" t="s">
        <v>14</v>
      </c>
      <c r="C30" s="62" t="s">
        <v>223</v>
      </c>
      <c r="D30" s="15">
        <f t="shared" si="9"/>
        <v>252</v>
      </c>
      <c r="E30" s="15">
        <f t="shared" si="10"/>
        <v>84</v>
      </c>
      <c r="F30" s="15">
        <v>168</v>
      </c>
      <c r="G30" s="52">
        <v>168</v>
      </c>
      <c r="H30" s="15"/>
      <c r="I30" s="15">
        <v>0</v>
      </c>
      <c r="J30" s="15">
        <v>0</v>
      </c>
      <c r="K30" s="15">
        <v>0</v>
      </c>
      <c r="L30" s="15">
        <v>30</v>
      </c>
      <c r="M30" s="15">
        <v>32</v>
      </c>
      <c r="N30" s="15">
        <v>32</v>
      </c>
      <c r="O30" s="15">
        <v>32</v>
      </c>
      <c r="P30" s="15">
        <v>42</v>
      </c>
      <c r="Q30" s="7">
        <f t="shared" si="2"/>
        <v>168</v>
      </c>
      <c r="R30" s="8">
        <f t="shared" si="3"/>
        <v>168</v>
      </c>
    </row>
    <row r="31" spans="1:18" ht="12" customHeight="1" x14ac:dyDescent="0.2">
      <c r="A31" s="76" t="s">
        <v>23</v>
      </c>
      <c r="B31" s="14" t="s">
        <v>16</v>
      </c>
      <c r="C31" s="62" t="s">
        <v>222</v>
      </c>
      <c r="D31" s="15">
        <f t="shared" si="9"/>
        <v>336</v>
      </c>
      <c r="E31" s="15">
        <v>168</v>
      </c>
      <c r="F31" s="15">
        <v>168</v>
      </c>
      <c r="G31" s="52">
        <f>42+58+58</f>
        <v>158</v>
      </c>
      <c r="H31" s="15"/>
      <c r="I31" s="15">
        <v>0</v>
      </c>
      <c r="J31" s="15">
        <v>0</v>
      </c>
      <c r="K31" s="15">
        <v>0</v>
      </c>
      <c r="L31" s="15">
        <v>30</v>
      </c>
      <c r="M31" s="15">
        <v>32</v>
      </c>
      <c r="N31" s="15">
        <v>32</v>
      </c>
      <c r="O31" s="15">
        <v>32</v>
      </c>
      <c r="P31" s="15">
        <v>42</v>
      </c>
      <c r="Q31" s="7">
        <f t="shared" si="2"/>
        <v>168</v>
      </c>
      <c r="R31" s="8">
        <f t="shared" si="3"/>
        <v>158</v>
      </c>
    </row>
    <row r="32" spans="1:18" ht="12" customHeight="1" x14ac:dyDescent="0.2">
      <c r="A32" s="76" t="s">
        <v>24</v>
      </c>
      <c r="B32" s="14" t="s">
        <v>25</v>
      </c>
      <c r="C32" s="62" t="s">
        <v>126</v>
      </c>
      <c r="D32" s="15">
        <f t="shared" si="9"/>
        <v>45</v>
      </c>
      <c r="E32" s="15">
        <f t="shared" si="10"/>
        <v>15</v>
      </c>
      <c r="F32" s="15">
        <v>30</v>
      </c>
      <c r="G32" s="52">
        <v>10</v>
      </c>
      <c r="H32" s="15"/>
      <c r="I32" s="15">
        <v>0</v>
      </c>
      <c r="J32" s="15">
        <v>0</v>
      </c>
      <c r="K32" s="15">
        <v>0</v>
      </c>
      <c r="L32" s="15">
        <v>30</v>
      </c>
      <c r="M32" s="15">
        <v>0</v>
      </c>
      <c r="N32" s="15">
        <v>0</v>
      </c>
      <c r="O32" s="15">
        <v>0</v>
      </c>
      <c r="P32" s="15">
        <v>0</v>
      </c>
      <c r="Q32" s="7">
        <f t="shared" si="2"/>
        <v>30</v>
      </c>
      <c r="R32" s="8">
        <f t="shared" si="3"/>
        <v>10</v>
      </c>
    </row>
    <row r="33" spans="1:19" ht="12" customHeight="1" x14ac:dyDescent="0.2">
      <c r="A33" s="76" t="s">
        <v>26</v>
      </c>
      <c r="B33" s="14" t="s">
        <v>27</v>
      </c>
      <c r="C33" s="62" t="s">
        <v>126</v>
      </c>
      <c r="D33" s="15">
        <f t="shared" si="9"/>
        <v>63</v>
      </c>
      <c r="E33" s="15">
        <f t="shared" si="10"/>
        <v>21</v>
      </c>
      <c r="F33" s="15">
        <v>42</v>
      </c>
      <c r="G33" s="52">
        <v>10</v>
      </c>
      <c r="H33" s="15"/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42</v>
      </c>
      <c r="Q33" s="7">
        <f t="shared" si="2"/>
        <v>42</v>
      </c>
      <c r="R33" s="8">
        <f t="shared" si="3"/>
        <v>10</v>
      </c>
    </row>
    <row r="34" spans="1:19" ht="12" customHeight="1" x14ac:dyDescent="0.2">
      <c r="A34" s="76" t="s">
        <v>28</v>
      </c>
      <c r="B34" s="5" t="s">
        <v>264</v>
      </c>
      <c r="C34" s="63" t="s">
        <v>224</v>
      </c>
      <c r="D34" s="15">
        <f t="shared" si="9"/>
        <v>46.5</v>
      </c>
      <c r="E34" s="15">
        <f t="shared" si="10"/>
        <v>15.5</v>
      </c>
      <c r="F34" s="15">
        <v>31</v>
      </c>
      <c r="G34" s="52">
        <v>16</v>
      </c>
      <c r="H34" s="15"/>
      <c r="I34" s="15">
        <v>0</v>
      </c>
      <c r="J34" s="15">
        <v>0</v>
      </c>
      <c r="K34" s="15">
        <v>0</v>
      </c>
      <c r="L34" s="15">
        <v>15</v>
      </c>
      <c r="M34" s="15">
        <v>16</v>
      </c>
      <c r="N34" s="15">
        <v>0</v>
      </c>
      <c r="O34" s="15">
        <v>0</v>
      </c>
      <c r="P34" s="15">
        <v>0</v>
      </c>
      <c r="Q34" s="7">
        <f t="shared" si="2"/>
        <v>31</v>
      </c>
      <c r="R34" s="8">
        <f t="shared" si="3"/>
        <v>16</v>
      </c>
    </row>
    <row r="35" spans="1:19" ht="12" customHeight="1" x14ac:dyDescent="0.2">
      <c r="A35" s="76"/>
      <c r="B35" s="14"/>
      <c r="C35" s="10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7">
        <f t="shared" si="2"/>
        <v>0</v>
      </c>
      <c r="R35" s="8">
        <f t="shared" si="3"/>
        <v>0</v>
      </c>
    </row>
    <row r="36" spans="1:19" s="22" customFormat="1" ht="32.25" customHeight="1" x14ac:dyDescent="0.2">
      <c r="A36" s="78" t="s">
        <v>104</v>
      </c>
      <c r="B36" s="2" t="s">
        <v>105</v>
      </c>
      <c r="C36" s="61"/>
      <c r="D36" s="12">
        <f t="shared" ref="D36:J36" si="11">SUM(D37:D39)</f>
        <v>328.5</v>
      </c>
      <c r="E36" s="12">
        <f t="shared" si="11"/>
        <v>109.5</v>
      </c>
      <c r="F36" s="12">
        <f t="shared" si="11"/>
        <v>219</v>
      </c>
      <c r="G36" s="12">
        <f t="shared" si="11"/>
        <v>86</v>
      </c>
      <c r="H36" s="12">
        <f t="shared" si="11"/>
        <v>40</v>
      </c>
      <c r="I36" s="12">
        <f t="shared" si="11"/>
        <v>0</v>
      </c>
      <c r="J36" s="12">
        <f t="shared" si="11"/>
        <v>0</v>
      </c>
      <c r="K36" s="12">
        <f t="shared" ref="K36:P36" si="12">SUM(K37:K39)</f>
        <v>0</v>
      </c>
      <c r="L36" s="12">
        <f>SUM(L37:L39)</f>
        <v>139</v>
      </c>
      <c r="M36" s="12">
        <f>SUM(M37:M39)</f>
        <v>80</v>
      </c>
      <c r="N36" s="12">
        <f t="shared" si="12"/>
        <v>0</v>
      </c>
      <c r="O36" s="12">
        <f t="shared" si="12"/>
        <v>0</v>
      </c>
      <c r="P36" s="12">
        <f t="shared" si="12"/>
        <v>0</v>
      </c>
      <c r="Q36" s="7">
        <f>SUM(J36:P36)</f>
        <v>219</v>
      </c>
      <c r="R36" s="8">
        <f t="shared" si="3"/>
        <v>166</v>
      </c>
    </row>
    <row r="37" spans="1:19" ht="12" customHeight="1" x14ac:dyDescent="0.2">
      <c r="A37" s="76" t="s">
        <v>30</v>
      </c>
      <c r="B37" s="14" t="s">
        <v>31</v>
      </c>
      <c r="C37" s="62" t="s">
        <v>212</v>
      </c>
      <c r="D37" s="15">
        <f>E37+F37</f>
        <v>117</v>
      </c>
      <c r="E37" s="15">
        <f>F37/2</f>
        <v>39</v>
      </c>
      <c r="F37" s="15">
        <f>SUM(J37:P37)</f>
        <v>78</v>
      </c>
      <c r="G37" s="15">
        <v>86</v>
      </c>
      <c r="H37" s="15"/>
      <c r="I37" s="15">
        <v>0</v>
      </c>
      <c r="J37" s="15">
        <v>0</v>
      </c>
      <c r="K37" s="15">
        <v>0</v>
      </c>
      <c r="L37" s="15">
        <v>30</v>
      </c>
      <c r="M37" s="15">
        <v>48</v>
      </c>
      <c r="N37" s="15">
        <v>0</v>
      </c>
      <c r="O37" s="15">
        <v>0</v>
      </c>
      <c r="P37" s="15">
        <v>0</v>
      </c>
      <c r="Q37" s="7">
        <f t="shared" si="2"/>
        <v>78</v>
      </c>
      <c r="R37" s="8">
        <f t="shared" si="3"/>
        <v>86</v>
      </c>
    </row>
    <row r="38" spans="1:19" ht="12" customHeight="1" x14ac:dyDescent="0.2">
      <c r="A38" s="76" t="s">
        <v>32</v>
      </c>
      <c r="B38" s="14" t="s">
        <v>18</v>
      </c>
      <c r="C38" s="62" t="s">
        <v>212</v>
      </c>
      <c r="D38" s="15">
        <f>E38+F38</f>
        <v>115.5</v>
      </c>
      <c r="E38" s="15">
        <f>F38/2</f>
        <v>38.5</v>
      </c>
      <c r="F38" s="15">
        <f t="shared" ref="F38:F39" si="13">SUM(J38:P38)</f>
        <v>77</v>
      </c>
      <c r="G38" s="15"/>
      <c r="H38" s="15">
        <v>30</v>
      </c>
      <c r="I38" s="15">
        <v>0</v>
      </c>
      <c r="J38" s="15">
        <v>0</v>
      </c>
      <c r="K38" s="15">
        <v>0</v>
      </c>
      <c r="L38" s="15">
        <v>45</v>
      </c>
      <c r="M38" s="15">
        <v>32</v>
      </c>
      <c r="N38" s="15">
        <v>0</v>
      </c>
      <c r="O38" s="15">
        <v>0</v>
      </c>
      <c r="P38" s="15">
        <v>0</v>
      </c>
      <c r="Q38" s="7">
        <f t="shared" si="2"/>
        <v>77</v>
      </c>
      <c r="R38" s="8">
        <f t="shared" si="3"/>
        <v>60</v>
      </c>
    </row>
    <row r="39" spans="1:19" ht="12" customHeight="1" x14ac:dyDescent="0.2">
      <c r="A39" s="76" t="s">
        <v>33</v>
      </c>
      <c r="B39" s="14" t="s">
        <v>34</v>
      </c>
      <c r="C39" s="62" t="s">
        <v>126</v>
      </c>
      <c r="D39" s="15">
        <f>E39+F39</f>
        <v>96</v>
      </c>
      <c r="E39" s="15">
        <f>F39/2</f>
        <v>32</v>
      </c>
      <c r="F39" s="15">
        <f t="shared" si="13"/>
        <v>64</v>
      </c>
      <c r="G39" s="15"/>
      <c r="H39" s="15">
        <v>10</v>
      </c>
      <c r="I39" s="10"/>
      <c r="J39" s="15">
        <v>0</v>
      </c>
      <c r="K39" s="15">
        <v>0</v>
      </c>
      <c r="L39" s="15">
        <v>64</v>
      </c>
      <c r="M39" s="15">
        <v>0</v>
      </c>
      <c r="N39" s="15">
        <v>0</v>
      </c>
      <c r="O39" s="15">
        <v>0</v>
      </c>
      <c r="P39" s="15">
        <v>0</v>
      </c>
      <c r="Q39" s="7">
        <f t="shared" si="2"/>
        <v>64</v>
      </c>
      <c r="R39" s="8">
        <f t="shared" si="3"/>
        <v>20</v>
      </c>
    </row>
    <row r="40" spans="1:19" ht="12" customHeight="1" x14ac:dyDescent="0.2">
      <c r="A40" s="76"/>
      <c r="B40" s="14"/>
      <c r="C40" s="10"/>
      <c r="D40" s="15"/>
      <c r="E40" s="15"/>
      <c r="F40" s="15"/>
      <c r="G40" s="15"/>
      <c r="H40" s="15"/>
      <c r="I40" s="10"/>
      <c r="J40" s="15"/>
      <c r="K40" s="15"/>
      <c r="L40" s="15"/>
      <c r="M40" s="15"/>
      <c r="N40" s="15"/>
      <c r="O40" s="15"/>
      <c r="P40" s="15"/>
    </row>
    <row r="41" spans="1:19" s="25" customFormat="1" ht="21" customHeight="1" x14ac:dyDescent="0.2">
      <c r="A41" s="79" t="s">
        <v>102</v>
      </c>
      <c r="B41" s="2" t="s">
        <v>103</v>
      </c>
      <c r="C41" s="81"/>
      <c r="D41" s="23">
        <f>D42+D57</f>
        <v>3321</v>
      </c>
      <c r="E41" s="23">
        <f t="shared" ref="E41:P41" si="14">E42+E57</f>
        <v>1051</v>
      </c>
      <c r="F41" s="23">
        <f t="shared" si="14"/>
        <v>2270</v>
      </c>
      <c r="G41" s="23">
        <f t="shared" si="14"/>
        <v>118</v>
      </c>
      <c r="H41" s="23">
        <f t="shared" si="14"/>
        <v>306</v>
      </c>
      <c r="I41" s="23">
        <f>I42+I57</f>
        <v>80</v>
      </c>
      <c r="J41" s="23">
        <f>J42+J57</f>
        <v>0</v>
      </c>
      <c r="K41" s="23">
        <f>K42+K57</f>
        <v>0</v>
      </c>
      <c r="L41" s="23">
        <f t="shared" si="14"/>
        <v>296</v>
      </c>
      <c r="M41" s="23">
        <f t="shared" si="14"/>
        <v>404</v>
      </c>
      <c r="N41" s="23">
        <f t="shared" si="14"/>
        <v>476</v>
      </c>
      <c r="O41" s="23">
        <f>O42+O57</f>
        <v>464</v>
      </c>
      <c r="P41" s="23">
        <f t="shared" si="14"/>
        <v>630</v>
      </c>
      <c r="Q41" s="17">
        <f t="shared" si="2"/>
        <v>2270</v>
      </c>
      <c r="R41" s="8"/>
    </row>
    <row r="42" spans="1:19" s="25" customFormat="1" ht="27" customHeight="1" x14ac:dyDescent="0.2">
      <c r="A42" s="79" t="s">
        <v>121</v>
      </c>
      <c r="B42" s="2" t="s">
        <v>122</v>
      </c>
      <c r="C42" s="34"/>
      <c r="D42" s="23">
        <f>SUM(D43:D55)</f>
        <v>1391</v>
      </c>
      <c r="E42" s="23">
        <f t="shared" ref="E42:P42" si="15">SUM(E43:E55)</f>
        <v>463</v>
      </c>
      <c r="F42" s="23">
        <f t="shared" si="15"/>
        <v>928</v>
      </c>
      <c r="G42" s="23">
        <f t="shared" si="15"/>
        <v>118</v>
      </c>
      <c r="H42" s="23">
        <f t="shared" si="15"/>
        <v>184</v>
      </c>
      <c r="I42" s="23">
        <f t="shared" si="15"/>
        <v>0</v>
      </c>
      <c r="J42" s="23">
        <f t="shared" si="15"/>
        <v>0</v>
      </c>
      <c r="K42" s="23">
        <f t="shared" si="15"/>
        <v>0</v>
      </c>
      <c r="L42" s="23">
        <f t="shared" si="15"/>
        <v>270</v>
      </c>
      <c r="M42" s="23">
        <f t="shared" si="15"/>
        <v>208</v>
      </c>
      <c r="N42" s="23">
        <f t="shared" si="15"/>
        <v>112</v>
      </c>
      <c r="O42" s="23">
        <f>SUM(O43:O55)</f>
        <v>212</v>
      </c>
      <c r="P42" s="23">
        <f t="shared" si="15"/>
        <v>126</v>
      </c>
      <c r="Q42" s="24">
        <f t="shared" si="2"/>
        <v>928</v>
      </c>
      <c r="R42" s="8"/>
    </row>
    <row r="43" spans="1:19" ht="28.5" customHeight="1" x14ac:dyDescent="0.2">
      <c r="A43" s="76" t="s">
        <v>35</v>
      </c>
      <c r="B43" s="14" t="s">
        <v>36</v>
      </c>
      <c r="C43" s="62" t="s">
        <v>126</v>
      </c>
      <c r="D43" s="15">
        <f>E43+F43</f>
        <v>72</v>
      </c>
      <c r="E43" s="15">
        <f t="shared" ref="E43:E55" si="16">F43/2</f>
        <v>24</v>
      </c>
      <c r="F43" s="15">
        <v>48</v>
      </c>
      <c r="G43" s="15"/>
      <c r="H43" s="15">
        <v>20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48</v>
      </c>
      <c r="P43" s="15">
        <v>0</v>
      </c>
      <c r="Q43" s="7">
        <f t="shared" si="2"/>
        <v>48</v>
      </c>
      <c r="R43" s="26">
        <f>F43+H43+I43+S43</f>
        <v>68</v>
      </c>
    </row>
    <row r="44" spans="1:19" ht="30.75" customHeight="1" x14ac:dyDescent="0.2">
      <c r="A44" s="76" t="s">
        <v>37</v>
      </c>
      <c r="B44" s="14" t="s">
        <v>38</v>
      </c>
      <c r="C44" s="62" t="s">
        <v>126</v>
      </c>
      <c r="D44" s="15">
        <f t="shared" ref="D44:D55" si="17">E44+F44</f>
        <v>63</v>
      </c>
      <c r="E44" s="15">
        <f t="shared" si="16"/>
        <v>21</v>
      </c>
      <c r="F44" s="15">
        <v>42</v>
      </c>
      <c r="G44" s="15">
        <v>10</v>
      </c>
      <c r="H44" s="15"/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42</v>
      </c>
      <c r="Q44" s="7">
        <f>SUM(J44:P44)</f>
        <v>42</v>
      </c>
      <c r="R44" s="26">
        <f t="shared" ref="R44:R55" si="18">F44+H44+I44+S44</f>
        <v>42</v>
      </c>
    </row>
    <row r="45" spans="1:19" ht="17.25" customHeight="1" x14ac:dyDescent="0.2">
      <c r="A45" s="76" t="s">
        <v>39</v>
      </c>
      <c r="B45" s="14" t="s">
        <v>40</v>
      </c>
      <c r="C45" s="62" t="s">
        <v>126</v>
      </c>
      <c r="D45" s="15">
        <f t="shared" si="17"/>
        <v>72</v>
      </c>
      <c r="E45" s="15">
        <f t="shared" si="16"/>
        <v>24</v>
      </c>
      <c r="F45" s="15">
        <v>48</v>
      </c>
      <c r="G45" s="15">
        <v>20</v>
      </c>
      <c r="H45" s="15"/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48</v>
      </c>
      <c r="P45" s="15">
        <v>0</v>
      </c>
      <c r="Q45" s="7">
        <f t="shared" si="2"/>
        <v>48</v>
      </c>
      <c r="R45" s="26">
        <f t="shared" si="18"/>
        <v>48</v>
      </c>
    </row>
    <row r="46" spans="1:19" ht="12" customHeight="1" x14ac:dyDescent="0.2">
      <c r="A46" s="76" t="s">
        <v>41</v>
      </c>
      <c r="B46" s="14" t="s">
        <v>42</v>
      </c>
      <c r="C46" s="62" t="s">
        <v>126</v>
      </c>
      <c r="D46" s="15">
        <f t="shared" si="17"/>
        <v>63</v>
      </c>
      <c r="E46" s="15">
        <f t="shared" si="16"/>
        <v>21</v>
      </c>
      <c r="F46" s="15">
        <v>42</v>
      </c>
      <c r="G46" s="15">
        <v>10</v>
      </c>
      <c r="H46" s="15"/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42</v>
      </c>
      <c r="Q46" s="7">
        <f t="shared" si="2"/>
        <v>42</v>
      </c>
      <c r="R46" s="26">
        <f t="shared" si="18"/>
        <v>42</v>
      </c>
    </row>
    <row r="47" spans="1:19" ht="12" customHeight="1" x14ac:dyDescent="0.2">
      <c r="A47" s="76" t="s">
        <v>43</v>
      </c>
      <c r="B47" s="14" t="s">
        <v>44</v>
      </c>
      <c r="C47" s="62" t="s">
        <v>126</v>
      </c>
      <c r="D47" s="15">
        <f t="shared" si="17"/>
        <v>72</v>
      </c>
      <c r="E47" s="15">
        <f t="shared" si="16"/>
        <v>24</v>
      </c>
      <c r="F47" s="15">
        <v>48</v>
      </c>
      <c r="G47" s="15">
        <v>10</v>
      </c>
      <c r="H47" s="15"/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/>
      <c r="O47" s="10">
        <v>48</v>
      </c>
      <c r="P47" s="15">
        <v>0</v>
      </c>
      <c r="Q47" s="7">
        <f t="shared" si="2"/>
        <v>48</v>
      </c>
      <c r="R47" s="26">
        <f t="shared" si="18"/>
        <v>56</v>
      </c>
      <c r="S47" s="8">
        <v>8</v>
      </c>
    </row>
    <row r="48" spans="1:19" ht="12" customHeight="1" x14ac:dyDescent="0.2">
      <c r="A48" s="76" t="s">
        <v>45</v>
      </c>
      <c r="B48" s="14" t="s">
        <v>46</v>
      </c>
      <c r="C48" s="62" t="s">
        <v>212</v>
      </c>
      <c r="D48" s="15">
        <f t="shared" si="17"/>
        <v>138</v>
      </c>
      <c r="E48" s="15">
        <f t="shared" si="16"/>
        <v>46</v>
      </c>
      <c r="F48" s="15">
        <v>92</v>
      </c>
      <c r="G48" s="15"/>
      <c r="H48" s="15">
        <v>92</v>
      </c>
      <c r="I48" s="10"/>
      <c r="J48" s="15">
        <v>0</v>
      </c>
      <c r="K48" s="15">
        <v>0</v>
      </c>
      <c r="L48" s="15">
        <v>60</v>
      </c>
      <c r="M48" s="15">
        <v>32</v>
      </c>
      <c r="N48" s="15">
        <v>0</v>
      </c>
      <c r="O48" s="15">
        <v>0</v>
      </c>
      <c r="P48" s="15">
        <v>0</v>
      </c>
      <c r="Q48" s="7">
        <f t="shared" si="2"/>
        <v>92</v>
      </c>
      <c r="R48" s="26">
        <f t="shared" si="18"/>
        <v>184</v>
      </c>
    </row>
    <row r="49" spans="1:19" ht="12" customHeight="1" x14ac:dyDescent="0.2">
      <c r="A49" s="76" t="s">
        <v>47</v>
      </c>
      <c r="B49" s="14" t="s">
        <v>48</v>
      </c>
      <c r="C49" s="62" t="s">
        <v>221</v>
      </c>
      <c r="D49" s="15">
        <f t="shared" si="17"/>
        <v>184.5</v>
      </c>
      <c r="E49" s="15">
        <f t="shared" si="16"/>
        <v>61.5</v>
      </c>
      <c r="F49" s="15">
        <v>123</v>
      </c>
      <c r="G49" s="15"/>
      <c r="H49" s="15">
        <v>10</v>
      </c>
      <c r="I49" s="10"/>
      <c r="J49" s="15">
        <v>0</v>
      </c>
      <c r="K49" s="15">
        <v>0</v>
      </c>
      <c r="L49" s="15">
        <v>75</v>
      </c>
      <c r="M49" s="15">
        <v>48</v>
      </c>
      <c r="N49" s="15">
        <v>0</v>
      </c>
      <c r="O49" s="15">
        <v>0</v>
      </c>
      <c r="P49" s="15">
        <v>0</v>
      </c>
      <c r="Q49" s="7">
        <f t="shared" si="2"/>
        <v>123</v>
      </c>
      <c r="R49" s="26">
        <f t="shared" si="18"/>
        <v>141</v>
      </c>
      <c r="S49" s="8">
        <v>8</v>
      </c>
    </row>
    <row r="50" spans="1:19" ht="12" customHeight="1" x14ac:dyDescent="0.2">
      <c r="A50" s="76" t="s">
        <v>49</v>
      </c>
      <c r="B50" s="14" t="s">
        <v>50</v>
      </c>
      <c r="C50" s="62" t="s">
        <v>263</v>
      </c>
      <c r="D50" s="15">
        <f t="shared" si="17"/>
        <v>138</v>
      </c>
      <c r="E50" s="15">
        <f t="shared" si="16"/>
        <v>46</v>
      </c>
      <c r="F50" s="15">
        <v>92</v>
      </c>
      <c r="G50" s="15"/>
      <c r="H50" s="15">
        <v>12</v>
      </c>
      <c r="I50" s="15">
        <v>0</v>
      </c>
      <c r="J50" s="15">
        <v>0</v>
      </c>
      <c r="K50" s="15">
        <v>0</v>
      </c>
      <c r="L50" s="15">
        <v>60</v>
      </c>
      <c r="M50" s="15">
        <v>32</v>
      </c>
      <c r="N50" s="15">
        <v>0</v>
      </c>
      <c r="O50" s="15">
        <v>0</v>
      </c>
      <c r="P50" s="15">
        <v>0</v>
      </c>
      <c r="Q50" s="7">
        <f t="shared" si="2"/>
        <v>92</v>
      </c>
      <c r="R50" s="26">
        <f t="shared" si="18"/>
        <v>112</v>
      </c>
      <c r="S50" s="8">
        <v>8</v>
      </c>
    </row>
    <row r="51" spans="1:19" ht="12" customHeight="1" x14ac:dyDescent="0.2">
      <c r="A51" s="76" t="s">
        <v>51</v>
      </c>
      <c r="B51" s="14" t="s">
        <v>52</v>
      </c>
      <c r="C51" s="62" t="s">
        <v>220</v>
      </c>
      <c r="D51" s="15">
        <f t="shared" si="17"/>
        <v>256.5</v>
      </c>
      <c r="E51" s="15">
        <f t="shared" si="16"/>
        <v>85.5</v>
      </c>
      <c r="F51" s="15">
        <v>171</v>
      </c>
      <c r="G51" s="15"/>
      <c r="H51" s="15">
        <v>30</v>
      </c>
      <c r="I51" s="15">
        <v>0</v>
      </c>
      <c r="J51" s="15">
        <v>0</v>
      </c>
      <c r="K51" s="15">
        <v>0</v>
      </c>
      <c r="L51" s="15">
        <v>75</v>
      </c>
      <c r="M51" s="15">
        <v>96</v>
      </c>
      <c r="N51" s="15">
        <v>0</v>
      </c>
      <c r="O51" s="15">
        <v>0</v>
      </c>
      <c r="P51" s="15">
        <v>0</v>
      </c>
      <c r="Q51" s="7">
        <f t="shared" si="2"/>
        <v>171</v>
      </c>
      <c r="R51" s="26">
        <f t="shared" si="18"/>
        <v>217</v>
      </c>
      <c r="S51" s="8">
        <v>16</v>
      </c>
    </row>
    <row r="52" spans="1:19" ht="33" customHeight="1" x14ac:dyDescent="0.2">
      <c r="A52" s="76" t="s">
        <v>53</v>
      </c>
      <c r="B52" s="14" t="s">
        <v>54</v>
      </c>
      <c r="C52" s="62" t="s">
        <v>216</v>
      </c>
      <c r="D52" s="15">
        <f t="shared" si="17"/>
        <v>120</v>
      </c>
      <c r="E52" s="15">
        <f t="shared" si="16"/>
        <v>40</v>
      </c>
      <c r="F52" s="15">
        <v>80</v>
      </c>
      <c r="G52" s="15"/>
      <c r="H52" s="15">
        <v>20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80</v>
      </c>
      <c r="O52" s="15">
        <v>0</v>
      </c>
      <c r="P52" s="15">
        <v>0</v>
      </c>
      <c r="Q52" s="7">
        <f t="shared" si="2"/>
        <v>80</v>
      </c>
      <c r="R52" s="26">
        <f t="shared" si="18"/>
        <v>110</v>
      </c>
      <c r="S52" s="8">
        <v>10</v>
      </c>
    </row>
    <row r="53" spans="1:19" ht="12" customHeight="1" x14ac:dyDescent="0.2">
      <c r="A53" s="76" t="s">
        <v>55</v>
      </c>
      <c r="B53" s="14" t="s">
        <v>56</v>
      </c>
      <c r="C53" s="62" t="s">
        <v>126</v>
      </c>
      <c r="D53" s="15">
        <f t="shared" si="17"/>
        <v>102</v>
      </c>
      <c r="E53" s="15">
        <f t="shared" si="16"/>
        <v>34</v>
      </c>
      <c r="F53" s="15">
        <v>68</v>
      </c>
      <c r="G53" s="15">
        <v>48</v>
      </c>
      <c r="H53" s="15"/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68</v>
      </c>
      <c r="P53" s="15">
        <v>0</v>
      </c>
      <c r="Q53" s="7">
        <f>SUM(J53:P53)</f>
        <v>68</v>
      </c>
      <c r="R53" s="26">
        <f t="shared" si="18"/>
        <v>68</v>
      </c>
    </row>
    <row r="54" spans="1:19" ht="12" customHeight="1" x14ac:dyDescent="0.2">
      <c r="A54" s="14" t="s">
        <v>57</v>
      </c>
      <c r="B54" s="14" t="s">
        <v>58</v>
      </c>
      <c r="C54" s="62" t="s">
        <v>126</v>
      </c>
      <c r="D54" s="15">
        <f t="shared" si="17"/>
        <v>62</v>
      </c>
      <c r="E54" s="15">
        <v>20</v>
      </c>
      <c r="F54" s="15">
        <v>42</v>
      </c>
      <c r="G54" s="15">
        <v>10</v>
      </c>
      <c r="H54" s="15"/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42</v>
      </c>
      <c r="Q54" s="7">
        <f t="shared" si="2"/>
        <v>42</v>
      </c>
      <c r="R54" s="26">
        <f t="shared" si="18"/>
        <v>42</v>
      </c>
    </row>
    <row r="55" spans="1:19" ht="12" customHeight="1" x14ac:dyDescent="0.2">
      <c r="A55" s="14" t="s">
        <v>59</v>
      </c>
      <c r="B55" s="5" t="s">
        <v>265</v>
      </c>
      <c r="C55" s="62" t="s">
        <v>126</v>
      </c>
      <c r="D55" s="15">
        <f t="shared" si="17"/>
        <v>48</v>
      </c>
      <c r="E55" s="15">
        <f t="shared" si="16"/>
        <v>16</v>
      </c>
      <c r="F55" s="15">
        <v>32</v>
      </c>
      <c r="G55" s="15">
        <v>10</v>
      </c>
      <c r="H55" s="15"/>
      <c r="I55" s="15">
        <v>0</v>
      </c>
      <c r="J55" s="15">
        <v>0</v>
      </c>
      <c r="K55" s="10"/>
      <c r="L55" s="15">
        <v>0</v>
      </c>
      <c r="M55" s="15">
        <v>0</v>
      </c>
      <c r="N55" s="15">
        <v>32</v>
      </c>
      <c r="O55" s="15">
        <v>0</v>
      </c>
      <c r="P55" s="15">
        <v>0</v>
      </c>
      <c r="Q55" s="7">
        <f t="shared" si="2"/>
        <v>32</v>
      </c>
      <c r="R55" s="26">
        <f t="shared" si="18"/>
        <v>32</v>
      </c>
    </row>
    <row r="56" spans="1:19" ht="12" customHeight="1" x14ac:dyDescent="0.2">
      <c r="A56" s="14"/>
      <c r="B56" s="14"/>
      <c r="C56" s="10"/>
      <c r="D56" s="15"/>
      <c r="E56" s="15"/>
      <c r="F56" s="15"/>
      <c r="G56" s="15"/>
      <c r="H56" s="15"/>
      <c r="I56" s="15"/>
      <c r="J56" s="15"/>
      <c r="K56" s="10"/>
      <c r="L56" s="15"/>
      <c r="M56" s="15"/>
      <c r="N56" s="15"/>
      <c r="O56" s="15"/>
      <c r="P56" s="15"/>
      <c r="Q56" s="7">
        <f t="shared" si="2"/>
        <v>0</v>
      </c>
      <c r="R56" s="8">
        <f>G56+H56*2+S56</f>
        <v>0</v>
      </c>
    </row>
    <row r="57" spans="1:19" ht="32.25" customHeight="1" x14ac:dyDescent="0.2">
      <c r="A57" s="2" t="s">
        <v>106</v>
      </c>
      <c r="B57" s="2" t="s">
        <v>107</v>
      </c>
      <c r="C57" s="34"/>
      <c r="D57" s="23">
        <f>D58+D64+D70+D75+D80</f>
        <v>1930</v>
      </c>
      <c r="E57" s="23">
        <f t="shared" ref="E57:O57" si="19">E58+E64+E70+E75+E80</f>
        <v>588</v>
      </c>
      <c r="F57" s="23">
        <f t="shared" si="19"/>
        <v>1342</v>
      </c>
      <c r="G57" s="23">
        <f t="shared" si="19"/>
        <v>0</v>
      </c>
      <c r="H57" s="23">
        <f t="shared" si="19"/>
        <v>122</v>
      </c>
      <c r="I57" s="23">
        <f t="shared" si="19"/>
        <v>80</v>
      </c>
      <c r="J57" s="23">
        <f t="shared" si="19"/>
        <v>0</v>
      </c>
      <c r="K57" s="23">
        <f t="shared" si="19"/>
        <v>0</v>
      </c>
      <c r="L57" s="23">
        <f t="shared" si="19"/>
        <v>26</v>
      </c>
      <c r="M57" s="23">
        <f t="shared" si="19"/>
        <v>196</v>
      </c>
      <c r="N57" s="23">
        <f t="shared" si="19"/>
        <v>364</v>
      </c>
      <c r="O57" s="23">
        <f t="shared" si="19"/>
        <v>252</v>
      </c>
      <c r="P57" s="23">
        <f>P58+P64+P70+P75+P80</f>
        <v>504</v>
      </c>
      <c r="Q57" s="17">
        <f t="shared" si="2"/>
        <v>1342</v>
      </c>
    </row>
    <row r="58" spans="1:19" ht="56.25" customHeight="1" x14ac:dyDescent="0.2">
      <c r="A58" s="2" t="s">
        <v>60</v>
      </c>
      <c r="B58" s="2" t="s">
        <v>61</v>
      </c>
      <c r="C58" s="34"/>
      <c r="D58" s="27">
        <f>SUM(D59:D60)</f>
        <v>949</v>
      </c>
      <c r="E58" s="27">
        <f>SUM(E59:E60)</f>
        <v>283</v>
      </c>
      <c r="F58" s="27">
        <f>SUM(F59:F60)</f>
        <v>666</v>
      </c>
      <c r="G58" s="27">
        <f t="shared" ref="G58:L58" si="20">SUM(G59:G61)</f>
        <v>0</v>
      </c>
      <c r="H58" s="27">
        <f t="shared" si="20"/>
        <v>92</v>
      </c>
      <c r="I58" s="27">
        <f t="shared" si="20"/>
        <v>30</v>
      </c>
      <c r="J58" s="27">
        <f t="shared" si="20"/>
        <v>0</v>
      </c>
      <c r="K58" s="27">
        <f t="shared" si="20"/>
        <v>0</v>
      </c>
      <c r="L58" s="27">
        <f t="shared" si="20"/>
        <v>26</v>
      </c>
      <c r="M58" s="27">
        <f>M59+M60</f>
        <v>196</v>
      </c>
      <c r="N58" s="27">
        <f>N59+N60</f>
        <v>364</v>
      </c>
      <c r="O58" s="27">
        <f>O59+O60</f>
        <v>80</v>
      </c>
      <c r="P58" s="27">
        <f>P59+P60</f>
        <v>0</v>
      </c>
      <c r="Q58" s="7">
        <f t="shared" si="2"/>
        <v>666</v>
      </c>
    </row>
    <row r="59" spans="1:19" ht="19.5" customHeight="1" x14ac:dyDescent="0.2">
      <c r="A59" s="14" t="s">
        <v>62</v>
      </c>
      <c r="B59" s="14" t="s">
        <v>63</v>
      </c>
      <c r="C59" s="10" t="s">
        <v>219</v>
      </c>
      <c r="D59" s="15">
        <f>E59+F59</f>
        <v>494</v>
      </c>
      <c r="E59" s="15">
        <v>148</v>
      </c>
      <c r="F59" s="15">
        <f>SUM(J59:P59)</f>
        <v>346</v>
      </c>
      <c r="G59" s="15"/>
      <c r="H59" s="15">
        <f>14+32</f>
        <v>46</v>
      </c>
      <c r="I59" s="27">
        <v>30</v>
      </c>
      <c r="J59" s="15">
        <v>0</v>
      </c>
      <c r="K59" s="15">
        <v>0</v>
      </c>
      <c r="L59" s="15">
        <v>26</v>
      </c>
      <c r="M59" s="15">
        <v>116</v>
      </c>
      <c r="N59" s="15">
        <v>124</v>
      </c>
      <c r="O59" s="15">
        <v>80</v>
      </c>
      <c r="P59" s="15">
        <v>0</v>
      </c>
      <c r="Q59" s="7">
        <f t="shared" si="2"/>
        <v>346</v>
      </c>
      <c r="R59" s="26">
        <f>F59+H59+I59+S59</f>
        <v>429</v>
      </c>
      <c r="S59" s="8">
        <v>7</v>
      </c>
    </row>
    <row r="60" spans="1:19" ht="41.25" customHeight="1" x14ac:dyDescent="0.2">
      <c r="A60" s="14" t="s">
        <v>64</v>
      </c>
      <c r="B60" s="14" t="s">
        <v>65</v>
      </c>
      <c r="C60" s="62" t="s">
        <v>211</v>
      </c>
      <c r="D60" s="15">
        <f>E60+F60</f>
        <v>455</v>
      </c>
      <c r="E60" s="15">
        <v>135</v>
      </c>
      <c r="F60" s="15">
        <v>320</v>
      </c>
      <c r="G60" s="15"/>
      <c r="H60" s="15">
        <f>20+26</f>
        <v>46</v>
      </c>
      <c r="I60" s="15"/>
      <c r="J60" s="15">
        <v>0</v>
      </c>
      <c r="K60" s="15">
        <v>0</v>
      </c>
      <c r="L60" s="15">
        <v>0</v>
      </c>
      <c r="M60" s="15">
        <v>80</v>
      </c>
      <c r="N60" s="15">
        <v>240</v>
      </c>
      <c r="O60" s="28"/>
      <c r="P60" s="15"/>
      <c r="Q60" s="7">
        <f t="shared" si="2"/>
        <v>320</v>
      </c>
      <c r="R60" s="26">
        <f>F60+H60+I60+S60</f>
        <v>376</v>
      </c>
      <c r="S60" s="8">
        <v>10</v>
      </c>
    </row>
    <row r="61" spans="1:19" ht="12" customHeight="1" x14ac:dyDescent="0.2">
      <c r="A61" s="14" t="s">
        <v>66</v>
      </c>
      <c r="B61" s="5" t="s">
        <v>125</v>
      </c>
      <c r="C61" s="62" t="s">
        <v>218</v>
      </c>
      <c r="D61" s="15">
        <v>360</v>
      </c>
      <c r="E61" s="15">
        <v>0</v>
      </c>
      <c r="F61" s="15">
        <v>360</v>
      </c>
      <c r="G61" s="15">
        <v>0</v>
      </c>
      <c r="H61" s="15">
        <v>0</v>
      </c>
      <c r="I61" s="27">
        <v>0</v>
      </c>
      <c r="J61" s="15">
        <v>0</v>
      </c>
      <c r="K61" s="15">
        <v>0</v>
      </c>
      <c r="L61" s="15"/>
      <c r="M61" s="15">
        <v>288</v>
      </c>
      <c r="N61" s="15">
        <v>36</v>
      </c>
      <c r="O61" s="15">
        <v>36</v>
      </c>
      <c r="P61" s="15">
        <v>0</v>
      </c>
      <c r="Q61" s="7">
        <f>SUM(J61:P61)</f>
        <v>360</v>
      </c>
      <c r="R61" s="26"/>
    </row>
    <row r="62" spans="1:19" ht="12" customHeight="1" x14ac:dyDescent="0.2">
      <c r="A62" s="14" t="s">
        <v>68</v>
      </c>
      <c r="B62" s="14" t="s">
        <v>69</v>
      </c>
      <c r="C62" s="10"/>
      <c r="D62" s="27">
        <v>0</v>
      </c>
      <c r="E62" s="15">
        <v>0</v>
      </c>
      <c r="F62" s="27">
        <v>0</v>
      </c>
      <c r="G62" s="27">
        <v>0</v>
      </c>
      <c r="H62" s="27">
        <v>0</v>
      </c>
      <c r="I62" s="10"/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7">
        <f t="shared" si="2"/>
        <v>0</v>
      </c>
      <c r="R62" s="26">
        <f t="shared" ref="R62:R82" si="21">F62+H62+I62+S62</f>
        <v>0</v>
      </c>
    </row>
    <row r="63" spans="1:19" ht="12" customHeight="1" x14ac:dyDescent="0.2">
      <c r="A63" s="14"/>
      <c r="B63" s="14"/>
      <c r="C63" s="10"/>
      <c r="D63" s="27"/>
      <c r="E63" s="15"/>
      <c r="F63" s="27"/>
      <c r="G63" s="27"/>
      <c r="H63" s="27"/>
      <c r="I63" s="10"/>
      <c r="J63" s="27"/>
      <c r="K63" s="27"/>
      <c r="L63" s="27"/>
      <c r="M63" s="27"/>
      <c r="N63" s="27"/>
      <c r="O63" s="27"/>
      <c r="P63" s="27"/>
      <c r="Q63" s="7">
        <f t="shared" si="2"/>
        <v>0</v>
      </c>
      <c r="R63" s="26">
        <f t="shared" si="21"/>
        <v>0</v>
      </c>
    </row>
    <row r="64" spans="1:19" ht="46.5" customHeight="1" x14ac:dyDescent="0.2">
      <c r="A64" s="2" t="s">
        <v>108</v>
      </c>
      <c r="B64" s="2" t="s">
        <v>109</v>
      </c>
      <c r="C64" s="34"/>
      <c r="D64" s="23">
        <f>SUM(D65:D66)</f>
        <v>538</v>
      </c>
      <c r="E64" s="23">
        <f>SUM(E65:E66)</f>
        <v>165</v>
      </c>
      <c r="F64" s="23">
        <f>SUM(F65:F66)</f>
        <v>373</v>
      </c>
      <c r="G64" s="23">
        <f t="shared" ref="G64:L64" si="22">SUM(G65:G68)</f>
        <v>0</v>
      </c>
      <c r="H64" s="23">
        <f t="shared" si="22"/>
        <v>20</v>
      </c>
      <c r="I64" s="23">
        <f t="shared" si="22"/>
        <v>30</v>
      </c>
      <c r="J64" s="23">
        <f t="shared" si="22"/>
        <v>0</v>
      </c>
      <c r="K64" s="23">
        <f t="shared" si="22"/>
        <v>0</v>
      </c>
      <c r="L64" s="23">
        <f t="shared" si="22"/>
        <v>0</v>
      </c>
      <c r="M64" s="23">
        <f>M65+M66</f>
        <v>0</v>
      </c>
      <c r="N64" s="23">
        <f>N65+N66</f>
        <v>0</v>
      </c>
      <c r="O64" s="23">
        <f>O65+O66</f>
        <v>142</v>
      </c>
      <c r="P64" s="23">
        <f>P65+P66</f>
        <v>231</v>
      </c>
      <c r="Q64" s="17">
        <f t="shared" si="2"/>
        <v>373</v>
      </c>
      <c r="R64" s="26"/>
    </row>
    <row r="65" spans="1:19" ht="26.25" customHeight="1" x14ac:dyDescent="0.2">
      <c r="A65" s="14" t="s">
        <v>70</v>
      </c>
      <c r="B65" s="14" t="s">
        <v>71</v>
      </c>
      <c r="C65" s="62" t="s">
        <v>216</v>
      </c>
      <c r="D65" s="15">
        <f>E65+F65</f>
        <v>166</v>
      </c>
      <c r="E65" s="15">
        <v>54</v>
      </c>
      <c r="F65" s="15">
        <v>112</v>
      </c>
      <c r="G65" s="15"/>
      <c r="H65" s="15"/>
      <c r="I65" s="10"/>
      <c r="J65" s="15">
        <v>0</v>
      </c>
      <c r="K65" s="15">
        <v>0</v>
      </c>
      <c r="L65" s="15">
        <v>0</v>
      </c>
      <c r="M65" s="15">
        <v>0</v>
      </c>
      <c r="N65" s="10"/>
      <c r="O65" s="15">
        <v>112</v>
      </c>
      <c r="P65" s="15">
        <v>0</v>
      </c>
      <c r="Q65" s="7">
        <f t="shared" ref="Q65:Q85" si="23">SUM(J65:P65)</f>
        <v>112</v>
      </c>
      <c r="R65" s="26">
        <f t="shared" si="21"/>
        <v>119</v>
      </c>
      <c r="S65" s="8">
        <v>7</v>
      </c>
    </row>
    <row r="66" spans="1:19" ht="28.5" customHeight="1" x14ac:dyDescent="0.2">
      <c r="A66" s="14" t="s">
        <v>72</v>
      </c>
      <c r="B66" s="14" t="s">
        <v>73</v>
      </c>
      <c r="C66" s="62" t="s">
        <v>211</v>
      </c>
      <c r="D66" s="15">
        <f>E66+F66</f>
        <v>372</v>
      </c>
      <c r="E66" s="15">
        <v>111</v>
      </c>
      <c r="F66" s="15">
        <v>261</v>
      </c>
      <c r="G66" s="15"/>
      <c r="H66" s="15">
        <v>20</v>
      </c>
      <c r="I66" s="15">
        <v>30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30</v>
      </c>
      <c r="P66" s="15">
        <v>231</v>
      </c>
      <c r="Q66" s="7">
        <f t="shared" si="23"/>
        <v>261</v>
      </c>
      <c r="R66" s="26">
        <f t="shared" si="21"/>
        <v>321</v>
      </c>
      <c r="S66" s="8">
        <v>10</v>
      </c>
    </row>
    <row r="67" spans="1:19" ht="12" customHeight="1" x14ac:dyDescent="0.2">
      <c r="A67" s="14" t="s">
        <v>74</v>
      </c>
      <c r="B67" s="14" t="s">
        <v>67</v>
      </c>
      <c r="C67" s="10"/>
      <c r="D67" s="15">
        <f>E67+F67</f>
        <v>36</v>
      </c>
      <c r="E67" s="15">
        <v>0</v>
      </c>
      <c r="F67" s="15">
        <v>36</v>
      </c>
      <c r="G67" s="15"/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0"/>
      <c r="P67" s="15">
        <v>36</v>
      </c>
      <c r="Q67" s="7">
        <f t="shared" si="23"/>
        <v>36</v>
      </c>
      <c r="R67" s="26">
        <f t="shared" si="21"/>
        <v>36</v>
      </c>
    </row>
    <row r="68" spans="1:19" ht="27.75" customHeight="1" x14ac:dyDescent="0.2">
      <c r="A68" s="14" t="s">
        <v>75</v>
      </c>
      <c r="B68" s="14" t="s">
        <v>76</v>
      </c>
      <c r="C68" s="62" t="s">
        <v>217</v>
      </c>
      <c r="D68" s="15">
        <v>180</v>
      </c>
      <c r="E68" s="28">
        <v>0</v>
      </c>
      <c r="F68" s="28">
        <v>180</v>
      </c>
      <c r="G68" s="27">
        <v>0</v>
      </c>
      <c r="H68" s="27">
        <v>0</v>
      </c>
      <c r="I68" s="10"/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15">
        <v>180</v>
      </c>
      <c r="Q68" s="7">
        <f t="shared" si="23"/>
        <v>180</v>
      </c>
      <c r="R68" s="26"/>
    </row>
    <row r="69" spans="1:19" ht="12.75" customHeight="1" x14ac:dyDescent="0.2">
      <c r="A69" s="14"/>
      <c r="B69" s="14"/>
      <c r="C69" s="10"/>
      <c r="D69" s="27"/>
      <c r="E69" s="15"/>
      <c r="F69" s="27"/>
      <c r="G69" s="27"/>
      <c r="H69" s="27"/>
      <c r="I69" s="10"/>
      <c r="J69" s="27"/>
      <c r="K69" s="27"/>
      <c r="L69" s="27"/>
      <c r="M69" s="27"/>
      <c r="N69" s="27"/>
      <c r="O69" s="27"/>
      <c r="P69" s="15"/>
      <c r="Q69" s="7">
        <f t="shared" si="23"/>
        <v>0</v>
      </c>
      <c r="R69" s="26">
        <f t="shared" si="21"/>
        <v>0</v>
      </c>
    </row>
    <row r="70" spans="1:19" ht="28.5" customHeight="1" x14ac:dyDescent="0.2">
      <c r="A70" s="2" t="s">
        <v>110</v>
      </c>
      <c r="B70" s="2" t="s">
        <v>111</v>
      </c>
      <c r="C70" s="34"/>
      <c r="D70" s="23">
        <f>D71</f>
        <v>146</v>
      </c>
      <c r="E70" s="23">
        <f>E71</f>
        <v>41</v>
      </c>
      <c r="F70" s="23">
        <f>F71</f>
        <v>105</v>
      </c>
      <c r="G70" s="23">
        <f t="shared" ref="G70:L70" si="24">SUM(G71:G73)</f>
        <v>0</v>
      </c>
      <c r="H70" s="23">
        <f t="shared" si="24"/>
        <v>10</v>
      </c>
      <c r="I70" s="23">
        <f t="shared" si="24"/>
        <v>0</v>
      </c>
      <c r="J70" s="23">
        <f t="shared" si="24"/>
        <v>0</v>
      </c>
      <c r="K70" s="23">
        <f t="shared" si="24"/>
        <v>0</v>
      </c>
      <c r="L70" s="23">
        <f t="shared" si="24"/>
        <v>0</v>
      </c>
      <c r="M70" s="23">
        <f>M71</f>
        <v>0</v>
      </c>
      <c r="N70" s="23">
        <f>N71</f>
        <v>0</v>
      </c>
      <c r="O70" s="23">
        <f>O71</f>
        <v>0</v>
      </c>
      <c r="P70" s="23">
        <f>P71</f>
        <v>105</v>
      </c>
      <c r="Q70" s="17"/>
      <c r="R70" s="26"/>
    </row>
    <row r="71" spans="1:19" ht="27" customHeight="1" x14ac:dyDescent="0.2">
      <c r="A71" s="14" t="s">
        <v>77</v>
      </c>
      <c r="B71" s="14" t="s">
        <v>78</v>
      </c>
      <c r="C71" s="62" t="s">
        <v>216</v>
      </c>
      <c r="D71" s="15">
        <f>E71+F71</f>
        <v>146</v>
      </c>
      <c r="E71" s="15">
        <v>41</v>
      </c>
      <c r="F71" s="15">
        <v>105</v>
      </c>
      <c r="G71" s="15"/>
      <c r="H71" s="15">
        <v>10</v>
      </c>
      <c r="I71" s="10"/>
      <c r="J71" s="15">
        <v>0</v>
      </c>
      <c r="K71" s="15">
        <v>0</v>
      </c>
      <c r="L71" s="15">
        <f>L72</f>
        <v>0</v>
      </c>
      <c r="M71" s="15">
        <v>0</v>
      </c>
      <c r="N71" s="15">
        <v>0</v>
      </c>
      <c r="O71" s="15">
        <v>0</v>
      </c>
      <c r="P71" s="15">
        <v>105</v>
      </c>
      <c r="Q71" s="7">
        <f t="shared" si="23"/>
        <v>105</v>
      </c>
      <c r="R71" s="26">
        <f t="shared" si="21"/>
        <v>125</v>
      </c>
      <c r="S71" s="8">
        <v>10</v>
      </c>
    </row>
    <row r="72" spans="1:19" ht="12" customHeight="1" x14ac:dyDescent="0.2">
      <c r="A72" s="14" t="s">
        <v>79</v>
      </c>
      <c r="B72" s="14" t="s">
        <v>67</v>
      </c>
      <c r="C72" s="10" t="s">
        <v>17</v>
      </c>
      <c r="D72" s="15">
        <v>36</v>
      </c>
      <c r="E72" s="15">
        <v>0</v>
      </c>
      <c r="F72" s="15">
        <v>36</v>
      </c>
      <c r="G72" s="15">
        <v>0</v>
      </c>
      <c r="H72" s="15">
        <v>0</v>
      </c>
      <c r="I72" s="10"/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36</v>
      </c>
      <c r="Q72" s="7">
        <f t="shared" si="23"/>
        <v>36</v>
      </c>
      <c r="R72" s="26"/>
    </row>
    <row r="73" spans="1:19" ht="12" customHeight="1" x14ac:dyDescent="0.2">
      <c r="A73" s="14" t="s">
        <v>80</v>
      </c>
      <c r="B73" s="14" t="s">
        <v>69</v>
      </c>
      <c r="C73" s="10"/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0"/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7">
        <f t="shared" si="23"/>
        <v>0</v>
      </c>
      <c r="R73" s="26">
        <f t="shared" si="21"/>
        <v>0</v>
      </c>
    </row>
    <row r="74" spans="1:19" ht="12" customHeight="1" x14ac:dyDescent="0.2">
      <c r="A74" s="14"/>
      <c r="B74" s="14"/>
      <c r="C74" s="10"/>
      <c r="D74" s="15"/>
      <c r="E74" s="15"/>
      <c r="F74" s="15"/>
      <c r="G74" s="15"/>
      <c r="H74" s="15"/>
      <c r="I74" s="10"/>
      <c r="J74" s="15"/>
      <c r="K74" s="15"/>
      <c r="L74" s="15"/>
      <c r="M74" s="15"/>
      <c r="N74" s="15"/>
      <c r="O74" s="15"/>
      <c r="P74" s="15"/>
      <c r="Q74" s="7">
        <f t="shared" si="23"/>
        <v>0</v>
      </c>
      <c r="R74" s="26">
        <f t="shared" si="21"/>
        <v>0</v>
      </c>
    </row>
    <row r="75" spans="1:19" ht="29.25" customHeight="1" x14ac:dyDescent="0.2">
      <c r="A75" s="2" t="s">
        <v>112</v>
      </c>
      <c r="B75" s="2" t="s">
        <v>113</v>
      </c>
      <c r="C75" s="34"/>
      <c r="D75" s="23">
        <f>D76</f>
        <v>252</v>
      </c>
      <c r="E75" s="23">
        <f>E76</f>
        <v>84</v>
      </c>
      <c r="F75" s="23">
        <f>F76</f>
        <v>168</v>
      </c>
      <c r="G75" s="23">
        <f>SUM(G76:G78)</f>
        <v>0</v>
      </c>
      <c r="H75" s="23">
        <f>SUM(H76:H78)</f>
        <v>0</v>
      </c>
      <c r="I75" s="23">
        <f>SUM(I76:I78)</f>
        <v>20</v>
      </c>
      <c r="J75" s="23">
        <f>SUM(J76:J78)</f>
        <v>0</v>
      </c>
      <c r="K75" s="23">
        <f>SUM(K76:K78)</f>
        <v>0</v>
      </c>
      <c r="L75" s="23">
        <f>L76</f>
        <v>0</v>
      </c>
      <c r="M75" s="23">
        <f>M76</f>
        <v>0</v>
      </c>
      <c r="N75" s="23">
        <f>N76</f>
        <v>0</v>
      </c>
      <c r="O75" s="23">
        <f>O76</f>
        <v>0</v>
      </c>
      <c r="P75" s="23">
        <f>P76</f>
        <v>168</v>
      </c>
      <c r="Q75" s="17">
        <f t="shared" si="23"/>
        <v>168</v>
      </c>
      <c r="R75" s="26"/>
    </row>
    <row r="76" spans="1:19" ht="27.75" customHeight="1" x14ac:dyDescent="0.2">
      <c r="A76" s="14" t="s">
        <v>81</v>
      </c>
      <c r="B76" s="14" t="s">
        <v>82</v>
      </c>
      <c r="C76" s="62" t="s">
        <v>216</v>
      </c>
      <c r="D76" s="15">
        <f>E76+F76</f>
        <v>252</v>
      </c>
      <c r="E76" s="15">
        <f>F76/2</f>
        <v>84</v>
      </c>
      <c r="F76" s="15">
        <v>168</v>
      </c>
      <c r="G76" s="15"/>
      <c r="H76" s="15"/>
      <c r="I76" s="10">
        <v>20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168</v>
      </c>
      <c r="Q76" s="7">
        <f t="shared" si="23"/>
        <v>168</v>
      </c>
      <c r="R76" s="26">
        <f t="shared" si="21"/>
        <v>198</v>
      </c>
      <c r="S76" s="8">
        <v>10</v>
      </c>
    </row>
    <row r="77" spans="1:19" ht="12" customHeight="1" x14ac:dyDescent="0.2">
      <c r="A77" s="14" t="s">
        <v>83</v>
      </c>
      <c r="B77" s="14" t="s">
        <v>67</v>
      </c>
      <c r="C77" s="62" t="s">
        <v>126</v>
      </c>
      <c r="D77" s="15">
        <v>72</v>
      </c>
      <c r="E77" s="15">
        <v>0</v>
      </c>
      <c r="F77" s="15">
        <v>72</v>
      </c>
      <c r="G77" s="15">
        <v>0</v>
      </c>
      <c r="H77" s="15">
        <v>0</v>
      </c>
      <c r="I77" s="10"/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72</v>
      </c>
      <c r="Q77" s="7">
        <f t="shared" si="23"/>
        <v>72</v>
      </c>
      <c r="R77" s="26"/>
    </row>
    <row r="78" spans="1:19" ht="12" customHeight="1" x14ac:dyDescent="0.2">
      <c r="A78" s="14" t="s">
        <v>84</v>
      </c>
      <c r="B78" s="14" t="s">
        <v>69</v>
      </c>
      <c r="C78" s="10"/>
      <c r="D78" s="27">
        <v>0</v>
      </c>
      <c r="E78" s="15">
        <v>0</v>
      </c>
      <c r="F78" s="27">
        <v>0</v>
      </c>
      <c r="G78" s="27">
        <v>0</v>
      </c>
      <c r="H78" s="15">
        <v>0</v>
      </c>
      <c r="I78" s="10"/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7">
        <f t="shared" si="23"/>
        <v>0</v>
      </c>
      <c r="R78" s="26">
        <f t="shared" si="21"/>
        <v>0</v>
      </c>
    </row>
    <row r="79" spans="1:19" ht="12" customHeight="1" x14ac:dyDescent="0.2">
      <c r="A79" s="14"/>
      <c r="B79" s="14"/>
      <c r="C79" s="10"/>
      <c r="D79" s="27"/>
      <c r="E79" s="15"/>
      <c r="F79" s="27"/>
      <c r="G79" s="27"/>
      <c r="H79" s="15"/>
      <c r="I79" s="10"/>
      <c r="J79" s="15"/>
      <c r="K79" s="15"/>
      <c r="L79" s="15"/>
      <c r="M79" s="15"/>
      <c r="N79" s="15"/>
      <c r="O79" s="15"/>
      <c r="P79" s="15"/>
      <c r="Q79" s="7">
        <f t="shared" si="23"/>
        <v>0</v>
      </c>
      <c r="R79" s="26">
        <f t="shared" si="21"/>
        <v>0</v>
      </c>
    </row>
    <row r="80" spans="1:19" s="25" customFormat="1" ht="40.5" customHeight="1" x14ac:dyDescent="0.2">
      <c r="A80" s="2" t="s">
        <v>114</v>
      </c>
      <c r="B80" s="2" t="s">
        <v>115</v>
      </c>
      <c r="C80" s="34"/>
      <c r="D80" s="23">
        <f>D81</f>
        <v>45</v>
      </c>
      <c r="E80" s="23">
        <f>E81</f>
        <v>15</v>
      </c>
      <c r="F80" s="23">
        <f>F81</f>
        <v>30</v>
      </c>
      <c r="G80" s="23">
        <f t="shared" ref="G80:P80" si="25">SUM(G81:G83)</f>
        <v>0</v>
      </c>
      <c r="H80" s="23">
        <f t="shared" si="25"/>
        <v>0</v>
      </c>
      <c r="I80" s="23">
        <f t="shared" si="25"/>
        <v>0</v>
      </c>
      <c r="J80" s="23">
        <f t="shared" si="25"/>
        <v>0</v>
      </c>
      <c r="K80" s="23">
        <f t="shared" si="25"/>
        <v>0</v>
      </c>
      <c r="L80" s="23">
        <f t="shared" si="25"/>
        <v>0</v>
      </c>
      <c r="M80" s="23">
        <f t="shared" si="25"/>
        <v>0</v>
      </c>
      <c r="N80" s="23">
        <f t="shared" si="25"/>
        <v>0</v>
      </c>
      <c r="O80" s="23">
        <f>O81</f>
        <v>30</v>
      </c>
      <c r="P80" s="23">
        <f t="shared" si="25"/>
        <v>0</v>
      </c>
      <c r="Q80" s="17"/>
      <c r="R80" s="26"/>
    </row>
    <row r="81" spans="1:19" ht="57" customHeight="1" x14ac:dyDescent="0.2">
      <c r="A81" s="14" t="s">
        <v>85</v>
      </c>
      <c r="B81" s="5" t="s">
        <v>266</v>
      </c>
      <c r="C81" s="62" t="s">
        <v>216</v>
      </c>
      <c r="D81" s="15">
        <f>E81+F81</f>
        <v>45</v>
      </c>
      <c r="E81" s="15">
        <f>F81/2</f>
        <v>15</v>
      </c>
      <c r="F81" s="15">
        <v>30</v>
      </c>
      <c r="G81" s="15"/>
      <c r="H81" s="10"/>
      <c r="I81" s="10"/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30</v>
      </c>
      <c r="P81" s="15">
        <v>0</v>
      </c>
      <c r="Q81" s="7">
        <f t="shared" si="23"/>
        <v>30</v>
      </c>
      <c r="R81" s="26">
        <f t="shared" si="21"/>
        <v>30</v>
      </c>
    </row>
    <row r="82" spans="1:19" ht="12" customHeight="1" x14ac:dyDescent="0.2">
      <c r="A82" s="14" t="s">
        <v>86</v>
      </c>
      <c r="B82" s="14" t="s">
        <v>67</v>
      </c>
      <c r="C82" s="10"/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0"/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7">
        <f t="shared" si="23"/>
        <v>0</v>
      </c>
      <c r="R82" s="26">
        <f t="shared" si="21"/>
        <v>0</v>
      </c>
    </row>
    <row r="83" spans="1:19" ht="12" customHeight="1" x14ac:dyDescent="0.2">
      <c r="A83" s="14" t="s">
        <v>87</v>
      </c>
      <c r="B83" s="14" t="s">
        <v>69</v>
      </c>
      <c r="C83" s="10" t="s">
        <v>29</v>
      </c>
      <c r="D83" s="28">
        <v>216</v>
      </c>
      <c r="E83" s="15">
        <v>0</v>
      </c>
      <c r="F83" s="15">
        <v>216</v>
      </c>
      <c r="G83" s="15">
        <v>0</v>
      </c>
      <c r="H83" s="15">
        <v>0</v>
      </c>
      <c r="I83" s="10"/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216</v>
      </c>
      <c r="P83" s="15">
        <v>0</v>
      </c>
      <c r="Q83" s="7">
        <f t="shared" si="23"/>
        <v>216</v>
      </c>
      <c r="R83" s="26"/>
    </row>
    <row r="84" spans="1:19" ht="12" customHeight="1" x14ac:dyDescent="0.2">
      <c r="A84" s="29"/>
      <c r="B84" s="30"/>
      <c r="C84" s="14"/>
      <c r="D84" s="27"/>
      <c r="E84" s="15"/>
      <c r="F84" s="15"/>
      <c r="G84" s="15"/>
      <c r="H84" s="15"/>
      <c r="I84" s="10"/>
      <c r="J84" s="15"/>
      <c r="K84" s="15"/>
      <c r="L84" s="15"/>
      <c r="M84" s="15"/>
      <c r="N84" s="15"/>
      <c r="O84" s="15"/>
      <c r="P84" s="15"/>
      <c r="Q84" s="7">
        <f t="shared" si="23"/>
        <v>0</v>
      </c>
      <c r="R84" s="8">
        <f>G84+H84*2+S84</f>
        <v>0</v>
      </c>
    </row>
    <row r="85" spans="1:19" ht="23.25" customHeight="1" x14ac:dyDescent="0.2">
      <c r="A85" s="118" t="s">
        <v>116</v>
      </c>
      <c r="B85" s="119"/>
      <c r="C85" s="2" t="s">
        <v>117</v>
      </c>
      <c r="D85" s="23">
        <f>D41+D36+D27+D6</f>
        <v>6642</v>
      </c>
      <c r="E85" s="23">
        <f>E6+E27+E36+E41</f>
        <v>2214</v>
      </c>
      <c r="F85" s="23">
        <f>F6+F27+F36+F41</f>
        <v>4428</v>
      </c>
      <c r="G85" s="23">
        <f>G6+G27+G36+G41</f>
        <v>1364</v>
      </c>
      <c r="H85" s="23">
        <f>H6+H27+H36+H41</f>
        <v>486</v>
      </c>
      <c r="I85" s="23">
        <f>I6+I27+I36+I41</f>
        <v>80</v>
      </c>
      <c r="J85" s="23">
        <f t="shared" ref="J85:P85" si="26">J41+J36+J27+J6</f>
        <v>612</v>
      </c>
      <c r="K85" s="23">
        <f t="shared" si="26"/>
        <v>792</v>
      </c>
      <c r="L85" s="23">
        <f t="shared" si="26"/>
        <v>540</v>
      </c>
      <c r="M85" s="23">
        <f t="shared" si="26"/>
        <v>612</v>
      </c>
      <c r="N85" s="23">
        <f t="shared" si="26"/>
        <v>540</v>
      </c>
      <c r="O85" s="23">
        <f t="shared" si="26"/>
        <v>576</v>
      </c>
      <c r="P85" s="23">
        <f t="shared" si="26"/>
        <v>756</v>
      </c>
      <c r="Q85" s="17">
        <f t="shared" si="23"/>
        <v>4428</v>
      </c>
    </row>
    <row r="86" spans="1:19" s="21" customFormat="1" ht="23.25" customHeight="1" x14ac:dyDescent="0.2">
      <c r="A86" s="3"/>
      <c r="B86" s="4"/>
      <c r="C86" s="1"/>
      <c r="D86" s="31"/>
      <c r="E86" s="32"/>
      <c r="F86" s="31"/>
      <c r="G86" s="32"/>
      <c r="H86" s="31"/>
      <c r="I86" s="31"/>
      <c r="J86" s="80">
        <f>J85/36</f>
        <v>17</v>
      </c>
      <c r="K86" s="80">
        <f t="shared" ref="K86:P86" si="27">K85/36</f>
        <v>22</v>
      </c>
      <c r="L86" s="80">
        <f t="shared" si="27"/>
        <v>15</v>
      </c>
      <c r="M86" s="80">
        <f t="shared" si="27"/>
        <v>17</v>
      </c>
      <c r="N86" s="80">
        <f t="shared" si="27"/>
        <v>15</v>
      </c>
      <c r="O86" s="80">
        <f t="shared" si="27"/>
        <v>16</v>
      </c>
      <c r="P86" s="80">
        <f t="shared" si="27"/>
        <v>21</v>
      </c>
      <c r="Q86" s="33"/>
      <c r="R86" s="8">
        <f>G86+H86*2+S86</f>
        <v>0</v>
      </c>
    </row>
    <row r="87" spans="1:19" ht="12" customHeight="1" x14ac:dyDescent="0.2">
      <c r="A87" s="2" t="s">
        <v>89</v>
      </c>
      <c r="B87" s="2" t="s">
        <v>90</v>
      </c>
      <c r="C87" s="14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34">
        <v>144</v>
      </c>
    </row>
    <row r="88" spans="1:19" ht="15" customHeight="1" x14ac:dyDescent="0.2">
      <c r="A88" s="2" t="s">
        <v>91</v>
      </c>
      <c r="B88" s="2" t="s">
        <v>92</v>
      </c>
      <c r="C88" s="14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34">
        <f>6*36</f>
        <v>216</v>
      </c>
      <c r="S88" s="26"/>
    </row>
    <row r="89" spans="1:19" ht="12" customHeight="1" x14ac:dyDescent="0.2">
      <c r="A89" s="14"/>
      <c r="B89" s="14"/>
      <c r="C89" s="14"/>
      <c r="D89" s="10"/>
      <c r="E89" s="10"/>
      <c r="F89" s="145" t="s">
        <v>88</v>
      </c>
      <c r="G89" s="120" t="s">
        <v>93</v>
      </c>
      <c r="H89" s="121"/>
      <c r="I89" s="122"/>
      <c r="J89" s="126">
        <v>684</v>
      </c>
      <c r="K89" s="126">
        <v>720</v>
      </c>
      <c r="L89" s="126">
        <v>576</v>
      </c>
      <c r="M89" s="126">
        <v>576</v>
      </c>
      <c r="N89" s="126">
        <v>576</v>
      </c>
      <c r="O89" s="126">
        <v>576</v>
      </c>
      <c r="P89" s="126">
        <v>756</v>
      </c>
    </row>
    <row r="90" spans="1:19" ht="12" customHeight="1" x14ac:dyDescent="0.2">
      <c r="A90" s="118" t="s">
        <v>94</v>
      </c>
      <c r="B90" s="144"/>
      <c r="C90" s="144"/>
      <c r="D90" s="119"/>
      <c r="E90" s="10"/>
      <c r="F90" s="146"/>
      <c r="G90" s="120" t="s">
        <v>95</v>
      </c>
      <c r="H90" s="121"/>
      <c r="I90" s="122"/>
      <c r="J90" s="127"/>
      <c r="K90" s="127"/>
      <c r="L90" s="127"/>
      <c r="M90" s="127"/>
      <c r="N90" s="127"/>
      <c r="O90" s="127"/>
      <c r="P90" s="127"/>
    </row>
    <row r="91" spans="1:19" ht="12" customHeight="1" x14ac:dyDescent="0.2">
      <c r="A91" s="14"/>
      <c r="B91" s="14"/>
      <c r="C91" s="14"/>
      <c r="D91" s="10"/>
      <c r="E91" s="10"/>
      <c r="F91" s="146"/>
      <c r="G91" s="120" t="s">
        <v>96</v>
      </c>
      <c r="H91" s="121"/>
      <c r="I91" s="122"/>
      <c r="J91" s="28">
        <f>J61+J67+J72+J77+J82</f>
        <v>0</v>
      </c>
      <c r="K91" s="28">
        <f t="shared" ref="K91:P91" si="28">K61+K67+K72+K77+K82</f>
        <v>0</v>
      </c>
      <c r="L91" s="28">
        <f t="shared" si="28"/>
        <v>0</v>
      </c>
      <c r="M91" s="28">
        <f t="shared" si="28"/>
        <v>288</v>
      </c>
      <c r="N91" s="28">
        <f t="shared" si="28"/>
        <v>36</v>
      </c>
      <c r="O91" s="28">
        <f t="shared" si="28"/>
        <v>36</v>
      </c>
      <c r="P91" s="28">
        <f t="shared" si="28"/>
        <v>144</v>
      </c>
      <c r="Q91" s="54">
        <f>SUM(J91:P91)</f>
        <v>504</v>
      </c>
      <c r="S91" s="26">
        <f>Q91+Q92</f>
        <v>900</v>
      </c>
    </row>
    <row r="92" spans="1:19" ht="18" customHeight="1" x14ac:dyDescent="0.2">
      <c r="A92" s="118"/>
      <c r="B92" s="144"/>
      <c r="C92" s="144"/>
      <c r="D92" s="119"/>
      <c r="E92" s="10"/>
      <c r="F92" s="146"/>
      <c r="G92" s="149" t="s">
        <v>270</v>
      </c>
      <c r="H92" s="150"/>
      <c r="I92" s="151"/>
      <c r="J92" s="28">
        <f>J83+J78+J73+J68+J62</f>
        <v>0</v>
      </c>
      <c r="K92" s="28">
        <f t="shared" ref="K92:P92" si="29">K83+K78+K73+K68+K62</f>
        <v>0</v>
      </c>
      <c r="L92" s="28">
        <f t="shared" si="29"/>
        <v>0</v>
      </c>
      <c r="M92" s="28">
        <f t="shared" si="29"/>
        <v>0</v>
      </c>
      <c r="N92" s="28">
        <f t="shared" si="29"/>
        <v>0</v>
      </c>
      <c r="O92" s="28">
        <f>O83+O78+O73+O68+O62</f>
        <v>216</v>
      </c>
      <c r="P92" s="28">
        <f t="shared" si="29"/>
        <v>180</v>
      </c>
      <c r="Q92" s="54">
        <f>SUM(J92:P92)</f>
        <v>396</v>
      </c>
      <c r="S92" s="8">
        <f>S91/36</f>
        <v>25</v>
      </c>
    </row>
    <row r="93" spans="1:19" ht="12" customHeight="1" x14ac:dyDescent="0.2">
      <c r="A93" s="148"/>
      <c r="B93" s="143"/>
      <c r="C93" s="14"/>
      <c r="D93" s="10"/>
      <c r="E93" s="10"/>
      <c r="F93" s="146"/>
      <c r="G93" s="120" t="s">
        <v>97</v>
      </c>
      <c r="H93" s="122"/>
      <c r="I93" s="10"/>
      <c r="J93" s="15">
        <v>0</v>
      </c>
      <c r="K93" s="15">
        <v>3</v>
      </c>
      <c r="L93" s="15">
        <v>2</v>
      </c>
      <c r="M93" s="15">
        <v>2</v>
      </c>
      <c r="N93" s="15">
        <v>2</v>
      </c>
      <c r="O93" s="15">
        <v>4</v>
      </c>
      <c r="P93" s="15">
        <v>3</v>
      </c>
    </row>
    <row r="94" spans="1:19" ht="12" customHeight="1" x14ac:dyDescent="0.2">
      <c r="A94" s="142" t="s">
        <v>215</v>
      </c>
      <c r="B94" s="143"/>
      <c r="C94" s="14"/>
      <c r="D94" s="10"/>
      <c r="E94" s="10"/>
      <c r="F94" s="146"/>
      <c r="G94" s="120" t="s">
        <v>98</v>
      </c>
      <c r="H94" s="122"/>
      <c r="I94" s="10"/>
      <c r="J94" s="15">
        <v>2</v>
      </c>
      <c r="K94" s="15">
        <v>8</v>
      </c>
      <c r="L94" s="15">
        <v>4</v>
      </c>
      <c r="M94" s="15">
        <v>6</v>
      </c>
      <c r="N94" s="15">
        <v>1</v>
      </c>
      <c r="O94" s="15">
        <v>6</v>
      </c>
      <c r="P94" s="15">
        <v>7</v>
      </c>
    </row>
    <row r="95" spans="1:19" ht="12" customHeight="1" x14ac:dyDescent="0.2">
      <c r="A95" s="142" t="s">
        <v>214</v>
      </c>
      <c r="B95" s="143"/>
      <c r="C95" s="14"/>
      <c r="D95" s="10"/>
      <c r="E95" s="10"/>
      <c r="F95" s="147"/>
      <c r="G95" s="120" t="s">
        <v>99</v>
      </c>
      <c r="H95" s="122"/>
      <c r="I95" s="10"/>
      <c r="J95" s="15"/>
      <c r="K95" s="15">
        <v>1</v>
      </c>
      <c r="L95" s="15">
        <v>1</v>
      </c>
      <c r="M95" s="15">
        <v>2</v>
      </c>
      <c r="N95" s="15">
        <v>1</v>
      </c>
      <c r="O95" s="15">
        <v>2</v>
      </c>
      <c r="P95" s="15">
        <v>2</v>
      </c>
    </row>
    <row r="96" spans="1:19" x14ac:dyDescent="0.2">
      <c r="G96" s="141"/>
      <c r="H96" s="141"/>
      <c r="J96" s="35">
        <f>(J91+J92)/36</f>
        <v>0</v>
      </c>
      <c r="K96" s="35">
        <f>(K91+K92)/36</f>
        <v>0</v>
      </c>
      <c r="L96" s="35"/>
      <c r="M96" s="35"/>
      <c r="N96" s="35"/>
      <c r="O96" s="35"/>
      <c r="P96" s="35"/>
    </row>
    <row r="97" spans="9:17" x14ac:dyDescent="0.2">
      <c r="I97" s="17" t="s">
        <v>156</v>
      </c>
      <c r="J97" s="35">
        <f>J91/36</f>
        <v>0</v>
      </c>
      <c r="K97" s="35">
        <f t="shared" ref="K97:P97" si="30">K91/36</f>
        <v>0</v>
      </c>
      <c r="L97" s="35">
        <f t="shared" si="30"/>
        <v>0</v>
      </c>
      <c r="M97" s="35">
        <f t="shared" si="30"/>
        <v>8</v>
      </c>
      <c r="N97" s="35">
        <f t="shared" si="30"/>
        <v>1</v>
      </c>
      <c r="O97" s="35">
        <f t="shared" si="30"/>
        <v>1</v>
      </c>
      <c r="P97" s="35">
        <f t="shared" si="30"/>
        <v>4</v>
      </c>
      <c r="Q97" s="54">
        <f>SUM(J97:P97)</f>
        <v>14</v>
      </c>
    </row>
    <row r="98" spans="9:17" x14ac:dyDescent="0.2">
      <c r="I98" s="17" t="s">
        <v>202</v>
      </c>
      <c r="J98" s="17">
        <f>J92/36</f>
        <v>0</v>
      </c>
      <c r="K98" s="17">
        <f t="shared" ref="K98:P98" si="31">K92/36</f>
        <v>0</v>
      </c>
      <c r="L98" s="17">
        <f t="shared" si="31"/>
        <v>0</v>
      </c>
      <c r="M98" s="17">
        <f t="shared" si="31"/>
        <v>0</v>
      </c>
      <c r="N98" s="17">
        <f t="shared" si="31"/>
        <v>0</v>
      </c>
      <c r="O98" s="17">
        <f t="shared" si="31"/>
        <v>6</v>
      </c>
      <c r="P98" s="17">
        <f t="shared" si="31"/>
        <v>5</v>
      </c>
      <c r="Q98" s="54">
        <f>SUM(J98:P98)</f>
        <v>11</v>
      </c>
    </row>
    <row r="99" spans="9:17" x14ac:dyDescent="0.2">
      <c r="I99" s="17" t="s">
        <v>203</v>
      </c>
      <c r="J99" s="35">
        <f>J97+J98</f>
        <v>0</v>
      </c>
      <c r="K99" s="35">
        <f t="shared" ref="K99:P99" si="32">K97+K98</f>
        <v>0</v>
      </c>
      <c r="L99" s="35">
        <f t="shared" si="32"/>
        <v>0</v>
      </c>
      <c r="M99" s="35">
        <f t="shared" si="32"/>
        <v>8</v>
      </c>
      <c r="N99" s="35">
        <f t="shared" si="32"/>
        <v>1</v>
      </c>
      <c r="O99" s="35">
        <f t="shared" si="32"/>
        <v>7</v>
      </c>
      <c r="P99" s="35">
        <f t="shared" si="32"/>
        <v>9</v>
      </c>
      <c r="Q99" s="54">
        <f>SUM(J99:P99)</f>
        <v>25</v>
      </c>
    </row>
  </sheetData>
  <mergeCells count="35">
    <mergeCell ref="A90:D90"/>
    <mergeCell ref="G90:I90"/>
    <mergeCell ref="G91:I91"/>
    <mergeCell ref="A92:D92"/>
    <mergeCell ref="F89:F95"/>
    <mergeCell ref="G95:H95"/>
    <mergeCell ref="A93:B93"/>
    <mergeCell ref="G92:I92"/>
    <mergeCell ref="P89:P90"/>
    <mergeCell ref="J89:J90"/>
    <mergeCell ref="N89:N90"/>
    <mergeCell ref="O89:O90"/>
    <mergeCell ref="L89:L90"/>
    <mergeCell ref="M89:M90"/>
    <mergeCell ref="G96:H96"/>
    <mergeCell ref="G93:H93"/>
    <mergeCell ref="A94:B94"/>
    <mergeCell ref="G94:H94"/>
    <mergeCell ref="A95:B95"/>
    <mergeCell ref="A85:B85"/>
    <mergeCell ref="G89:I89"/>
    <mergeCell ref="G4:I4"/>
    <mergeCell ref="J4:K4"/>
    <mergeCell ref="K89:K90"/>
    <mergeCell ref="A2:A5"/>
    <mergeCell ref="B2:B5"/>
    <mergeCell ref="C2:C5"/>
    <mergeCell ref="D2:I2"/>
    <mergeCell ref="J2:P3"/>
    <mergeCell ref="D3:D5"/>
    <mergeCell ref="E3:E5"/>
    <mergeCell ref="F3:I3"/>
    <mergeCell ref="F4:F5"/>
    <mergeCell ref="L4:M4"/>
    <mergeCell ref="N4:O4"/>
  </mergeCells>
  <pageMargins left="0.7" right="0.7" top="0.75" bottom="0.75" header="0.3" footer="0.3"/>
  <pageSetup paperSize="9" scale="88" orientation="landscape" r:id="rId1"/>
  <rowBreaks count="3" manualBreakCount="3">
    <brk id="34" max="15" man="1"/>
    <brk id="63" max="15" man="1"/>
    <brk id="86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9"/>
  <sheetViews>
    <sheetView view="pageBreakPreview" zoomScale="60" zoomScaleNormal="100" workbookViewId="0">
      <selection activeCell="B31" sqref="B31"/>
    </sheetView>
  </sheetViews>
  <sheetFormatPr defaultRowHeight="15.75" x14ac:dyDescent="0.2"/>
  <cols>
    <col min="1" max="1" width="9.33203125" style="48"/>
    <col min="2" max="2" width="71" style="36" customWidth="1"/>
    <col min="3" max="16384" width="9.33203125" style="36"/>
  </cols>
  <sheetData>
    <row r="1" spans="1:2" ht="39.75" customHeight="1" x14ac:dyDescent="0.2">
      <c r="A1" s="152" t="s">
        <v>161</v>
      </c>
      <c r="B1" s="153"/>
    </row>
    <row r="2" spans="1:2" ht="18" customHeight="1" x14ac:dyDescent="0.2">
      <c r="A2" s="45" t="s">
        <v>162</v>
      </c>
      <c r="B2" s="46" t="s">
        <v>163</v>
      </c>
    </row>
    <row r="3" spans="1:2" ht="18" customHeight="1" x14ac:dyDescent="0.2">
      <c r="A3" s="45"/>
      <c r="B3" s="49" t="s">
        <v>164</v>
      </c>
    </row>
    <row r="4" spans="1:2" ht="18" customHeight="1" x14ac:dyDescent="0.2">
      <c r="A4" s="45">
        <v>1</v>
      </c>
      <c r="B4" s="46" t="s">
        <v>165</v>
      </c>
    </row>
    <row r="5" spans="1:2" ht="18" customHeight="1" x14ac:dyDescent="0.2">
      <c r="A5" s="45">
        <v>2</v>
      </c>
      <c r="B5" s="46" t="s">
        <v>166</v>
      </c>
    </row>
    <row r="6" spans="1:2" ht="18" customHeight="1" x14ac:dyDescent="0.2">
      <c r="A6" s="45">
        <v>3</v>
      </c>
      <c r="B6" s="46" t="s">
        <v>167</v>
      </c>
    </row>
    <row r="7" spans="1:2" ht="18" customHeight="1" x14ac:dyDescent="0.2">
      <c r="A7" s="45">
        <v>4</v>
      </c>
      <c r="B7" s="46" t="s">
        <v>168</v>
      </c>
    </row>
    <row r="8" spans="1:2" ht="18" customHeight="1" x14ac:dyDescent="0.2">
      <c r="A8" s="45">
        <v>5</v>
      </c>
      <c r="B8" s="46" t="s">
        <v>169</v>
      </c>
    </row>
    <row r="9" spans="1:2" ht="18" customHeight="1" x14ac:dyDescent="0.2">
      <c r="A9" s="45">
        <v>6</v>
      </c>
      <c r="B9" s="46" t="s">
        <v>170</v>
      </c>
    </row>
    <row r="10" spans="1:2" ht="18" customHeight="1" x14ac:dyDescent="0.2">
      <c r="A10" s="45">
        <v>7</v>
      </c>
      <c r="B10" s="46" t="s">
        <v>171</v>
      </c>
    </row>
    <row r="11" spans="1:2" ht="18" customHeight="1" x14ac:dyDescent="0.2">
      <c r="A11" s="45">
        <v>8</v>
      </c>
      <c r="B11" s="46" t="s">
        <v>172</v>
      </c>
    </row>
    <row r="12" spans="1:2" ht="18" customHeight="1" x14ac:dyDescent="0.2">
      <c r="A12" s="45">
        <v>9</v>
      </c>
      <c r="B12" s="46" t="s">
        <v>173</v>
      </c>
    </row>
    <row r="13" spans="1:2" ht="18" customHeight="1" x14ac:dyDescent="0.2">
      <c r="A13" s="45">
        <v>10</v>
      </c>
      <c r="B13" s="46" t="s">
        <v>174</v>
      </c>
    </row>
    <row r="14" spans="1:2" ht="18" customHeight="1" x14ac:dyDescent="0.2">
      <c r="A14" s="45">
        <v>11</v>
      </c>
      <c r="B14" s="46" t="s">
        <v>175</v>
      </c>
    </row>
    <row r="15" spans="1:2" ht="18" customHeight="1" x14ac:dyDescent="0.2">
      <c r="A15" s="45">
        <v>12</v>
      </c>
      <c r="B15" s="46" t="s">
        <v>176</v>
      </c>
    </row>
    <row r="16" spans="1:2" ht="18" customHeight="1" x14ac:dyDescent="0.2">
      <c r="A16" s="45"/>
      <c r="B16" s="46" t="s">
        <v>177</v>
      </c>
    </row>
    <row r="17" spans="1:2" ht="18" customHeight="1" x14ac:dyDescent="0.2">
      <c r="A17" s="45"/>
      <c r="B17" s="46" t="s">
        <v>178</v>
      </c>
    </row>
    <row r="18" spans="1:2" ht="18" customHeight="1" x14ac:dyDescent="0.2">
      <c r="A18" s="45">
        <v>1</v>
      </c>
      <c r="B18" s="46" t="s">
        <v>179</v>
      </c>
    </row>
    <row r="19" spans="1:2" ht="18" customHeight="1" x14ac:dyDescent="0.2">
      <c r="A19" s="45">
        <v>2</v>
      </c>
      <c r="B19" s="46" t="s">
        <v>180</v>
      </c>
    </row>
    <row r="20" spans="1:2" ht="18" customHeight="1" x14ac:dyDescent="0.2">
      <c r="A20" s="45">
        <v>3</v>
      </c>
      <c r="B20" s="46" t="s">
        <v>181</v>
      </c>
    </row>
    <row r="21" spans="1:2" ht="18" customHeight="1" x14ac:dyDescent="0.2">
      <c r="A21" s="45">
        <v>4</v>
      </c>
      <c r="B21" s="46" t="s">
        <v>182</v>
      </c>
    </row>
    <row r="22" spans="1:2" ht="7.5" customHeight="1" x14ac:dyDescent="0.2">
      <c r="A22" s="45"/>
      <c r="B22" s="46"/>
    </row>
    <row r="23" spans="1:2" ht="18" customHeight="1" x14ac:dyDescent="0.2">
      <c r="A23" s="45"/>
      <c r="B23" s="47" t="s">
        <v>183</v>
      </c>
    </row>
    <row r="24" spans="1:2" ht="18" customHeight="1" x14ac:dyDescent="0.2">
      <c r="A24" s="45">
        <v>1</v>
      </c>
      <c r="B24" s="46" t="s">
        <v>184</v>
      </c>
    </row>
    <row r="25" spans="1:2" ht="18" customHeight="1" x14ac:dyDescent="0.2">
      <c r="A25" s="45">
        <v>2</v>
      </c>
      <c r="B25" s="46" t="s">
        <v>185</v>
      </c>
    </row>
    <row r="26" spans="1:2" ht="9.75" customHeight="1" x14ac:dyDescent="0.2">
      <c r="A26" s="45"/>
      <c r="B26" s="46"/>
    </row>
    <row r="27" spans="1:2" ht="18" customHeight="1" x14ac:dyDescent="0.2">
      <c r="A27" s="45"/>
      <c r="B27" s="47" t="s">
        <v>186</v>
      </c>
    </row>
    <row r="28" spans="1:2" ht="18" customHeight="1" x14ac:dyDescent="0.2">
      <c r="A28" s="45">
        <v>1</v>
      </c>
      <c r="B28" s="46" t="s">
        <v>187</v>
      </c>
    </row>
    <row r="29" spans="1:2" ht="16.5" customHeight="1" x14ac:dyDescent="0.2">
      <c r="A29" s="45"/>
      <c r="B29" s="46"/>
    </row>
    <row r="30" spans="1:2" ht="18" customHeight="1" x14ac:dyDescent="0.2">
      <c r="A30" s="45"/>
      <c r="B30" s="46" t="s">
        <v>188</v>
      </c>
    </row>
    <row r="31" spans="1:2" ht="36.75" customHeight="1" x14ac:dyDescent="0.2">
      <c r="A31" s="45">
        <v>1</v>
      </c>
      <c r="B31" s="46" t="s">
        <v>189</v>
      </c>
    </row>
    <row r="32" spans="1:2" ht="18" customHeight="1" x14ac:dyDescent="0.2">
      <c r="A32" s="45"/>
      <c r="B32" s="46"/>
    </row>
    <row r="33" spans="1:2" ht="18" customHeight="1" x14ac:dyDescent="0.2">
      <c r="A33" s="45"/>
      <c r="B33" s="47" t="s">
        <v>190</v>
      </c>
    </row>
    <row r="34" spans="1:2" ht="18" customHeight="1" x14ac:dyDescent="0.2">
      <c r="A34" s="45">
        <v>1</v>
      </c>
      <c r="B34" s="46" t="s">
        <v>191</v>
      </c>
    </row>
    <row r="35" spans="1:2" ht="18" customHeight="1" x14ac:dyDescent="0.2">
      <c r="A35" s="45">
        <v>2</v>
      </c>
      <c r="B35" s="46" t="s">
        <v>192</v>
      </c>
    </row>
    <row r="36" spans="1:2" ht="18" customHeight="1" x14ac:dyDescent="0.2">
      <c r="A36" s="45">
        <v>3</v>
      </c>
      <c r="B36" s="46" t="s">
        <v>193</v>
      </c>
    </row>
    <row r="37" spans="1:2" ht="18" customHeight="1" x14ac:dyDescent="0.2">
      <c r="A37" s="45"/>
      <c r="B37" s="47" t="s">
        <v>194</v>
      </c>
    </row>
    <row r="38" spans="1:2" ht="18" customHeight="1" x14ac:dyDescent="0.2">
      <c r="A38" s="45">
        <v>1</v>
      </c>
      <c r="B38" s="46" t="s">
        <v>195</v>
      </c>
    </row>
    <row r="39" spans="1:2" ht="18" customHeight="1" x14ac:dyDescent="0.2">
      <c r="A39" s="45">
        <v>2</v>
      </c>
      <c r="B39" s="46" t="s">
        <v>196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Титул</vt:lpstr>
      <vt:lpstr>график</vt:lpstr>
      <vt:lpstr>сводные данные</vt:lpstr>
      <vt:lpstr>учебный план (расчет)</vt:lpstr>
      <vt:lpstr>Кабинеты</vt:lpstr>
      <vt:lpstr>'учебный план (расчет)'!Область_печати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уч.план,график  СП.xls</dc:title>
  <dc:creator>popovaen</dc:creator>
  <cp:lastModifiedBy>Наталья В. Шешегова</cp:lastModifiedBy>
  <cp:lastPrinted>2019-10-21T11:05:15Z</cp:lastPrinted>
  <dcterms:created xsi:type="dcterms:W3CDTF">2016-11-18T06:29:25Z</dcterms:created>
  <dcterms:modified xsi:type="dcterms:W3CDTF">2019-10-21T11:05:39Z</dcterms:modified>
</cp:coreProperties>
</file>