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FCBA101E-52E8-4853-80F4-61C7A17D5D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титул" sheetId="7" r:id="rId1"/>
    <sheet name="Сводные данные по бюджету" sheetId="2" r:id="rId2"/>
    <sheet name="Календарный учебный график" sheetId="5" r:id="rId3"/>
    <sheet name="План" sheetId="3" r:id="rId4"/>
    <sheet name="Кабинеты" sheetId="6" r:id="rId5"/>
  </sheets>
  <externalReferences>
    <externalReference r:id="rId6"/>
  </externalReferences>
  <definedNames>
    <definedName name="_ftn1" localSheetId="3">План!$A$118</definedName>
    <definedName name="_ftn10" localSheetId="3">План!$A$132</definedName>
    <definedName name="_ftn2" localSheetId="3">План!$A$124</definedName>
    <definedName name="_ftn3" localSheetId="3">План!$A$125</definedName>
    <definedName name="_ftn4" localSheetId="3">План!$A$126</definedName>
    <definedName name="_ftn5" localSheetId="3">План!$A$127</definedName>
    <definedName name="_ftn6" localSheetId="3">План!$A$128</definedName>
    <definedName name="_ftn7" localSheetId="3">План!$A$129</definedName>
    <definedName name="_ftn8" localSheetId="3">План!$A$130</definedName>
    <definedName name="_ftn9" localSheetId="3">План!$A$131</definedName>
    <definedName name="_ftnref1" localSheetId="3">План!$C$2</definedName>
    <definedName name="_ftnref10" localSheetId="3">План!$C$65</definedName>
    <definedName name="_ftnref4" localSheetId="3">План!$M$4</definedName>
    <definedName name="_ftnref5" localSheetId="3">План!#REF!</definedName>
    <definedName name="_ftnref6" localSheetId="3">План!$G$5</definedName>
    <definedName name="_ftnref7" localSheetId="3">План!#REF!</definedName>
    <definedName name="_ftnref8" localSheetId="3">План!$C$33</definedName>
    <definedName name="_ftnref9" localSheetId="3">План!$C$64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07" i="3" l="1"/>
  <c r="F27" i="3" l="1"/>
  <c r="F20" i="3"/>
  <c r="F9" i="3"/>
  <c r="G8" i="3"/>
  <c r="H8" i="3"/>
  <c r="I8" i="3"/>
  <c r="J8" i="3"/>
  <c r="K8" i="3"/>
  <c r="L8" i="3"/>
  <c r="L103" i="3"/>
  <c r="J103" i="3"/>
  <c r="E103" i="3"/>
  <c r="G103" i="3"/>
  <c r="H103" i="3"/>
  <c r="I103" i="3"/>
  <c r="K103" i="3"/>
  <c r="F8" i="3" l="1"/>
  <c r="F103" i="3" s="1"/>
  <c r="E43" i="3"/>
  <c r="H43" i="3"/>
  <c r="I43" i="3"/>
  <c r="J43" i="3"/>
  <c r="K43" i="3"/>
  <c r="L43" i="3"/>
  <c r="M43" i="3"/>
  <c r="N43" i="3"/>
  <c r="O43" i="3"/>
  <c r="P43" i="3"/>
  <c r="Q43" i="3"/>
  <c r="R43" i="3"/>
  <c r="S43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D57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D70" i="3"/>
  <c r="D76" i="3"/>
  <c r="S64" i="3"/>
  <c r="S103" i="3"/>
  <c r="K64" i="3"/>
  <c r="L64" i="3"/>
  <c r="M64" i="3"/>
  <c r="N64" i="3"/>
  <c r="E64" i="3"/>
  <c r="H64" i="3"/>
  <c r="I64" i="3"/>
  <c r="E88" i="3"/>
  <c r="F88" i="3"/>
  <c r="G88" i="3"/>
  <c r="H88" i="3"/>
  <c r="I88" i="3"/>
  <c r="J88" i="3"/>
  <c r="J64" i="3" s="1"/>
  <c r="K88" i="3"/>
  <c r="L88" i="3"/>
  <c r="M88" i="3"/>
  <c r="N88" i="3"/>
  <c r="O88" i="3"/>
  <c r="P88" i="3"/>
  <c r="Q88" i="3"/>
  <c r="R88" i="3"/>
  <c r="S88" i="3"/>
  <c r="D88" i="3"/>
  <c r="D98" i="3"/>
  <c r="D97" i="3"/>
  <c r="J98" i="3"/>
  <c r="J97" i="3"/>
  <c r="F96" i="3"/>
  <c r="D96" i="3" s="1"/>
  <c r="F94" i="3"/>
  <c r="F89" i="3"/>
  <c r="D89" i="3" s="1"/>
  <c r="F83" i="3"/>
  <c r="D78" i="3"/>
  <c r="J79" i="3"/>
  <c r="D79" i="3" s="1"/>
  <c r="F77" i="3"/>
  <c r="F70" i="3"/>
  <c r="F71" i="3"/>
  <c r="D71" i="3"/>
  <c r="D69" i="3"/>
  <c r="D67" i="3"/>
  <c r="D66" i="3"/>
  <c r="F63" i="3"/>
  <c r="G63" i="3" s="1"/>
  <c r="E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F93" i="3"/>
  <c r="E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E65" i="3"/>
  <c r="S65" i="3"/>
  <c r="H65" i="3"/>
  <c r="I65" i="3"/>
  <c r="K65" i="3"/>
  <c r="L65" i="3"/>
  <c r="M65" i="3"/>
  <c r="N65" i="3"/>
  <c r="O65" i="3"/>
  <c r="O64" i="3" s="1"/>
  <c r="P65" i="3"/>
  <c r="P64" i="3" s="1"/>
  <c r="Q65" i="3"/>
  <c r="Q64" i="3" s="1"/>
  <c r="R65" i="3"/>
  <c r="D94" i="3"/>
  <c r="D83" i="3"/>
  <c r="D82" i="3" s="1"/>
  <c r="T77" i="3"/>
  <c r="D74" i="3"/>
  <c r="D73" i="3"/>
  <c r="J73" i="3"/>
  <c r="J65" i="3" s="1"/>
  <c r="F69" i="3"/>
  <c r="F67" i="3"/>
  <c r="F66" i="3"/>
  <c r="F62" i="3"/>
  <c r="G62" i="3" s="1"/>
  <c r="F58" i="3"/>
  <c r="D58" i="3" s="1"/>
  <c r="F59" i="3"/>
  <c r="D59" i="3" s="1"/>
  <c r="F60" i="3"/>
  <c r="D60" i="3" s="1"/>
  <c r="F61" i="3"/>
  <c r="G61" i="3" s="1"/>
  <c r="F10" i="3"/>
  <c r="F12" i="3"/>
  <c r="F13" i="3"/>
  <c r="F14" i="3"/>
  <c r="F16" i="3"/>
  <c r="F17" i="3"/>
  <c r="F18" i="3"/>
  <c r="F19" i="3"/>
  <c r="F21" i="3"/>
  <c r="F22" i="3"/>
  <c r="F24" i="3"/>
  <c r="F25" i="3"/>
  <c r="F26" i="3"/>
  <c r="F28" i="3"/>
  <c r="F29" i="3"/>
  <c r="F31" i="3"/>
  <c r="F32" i="3"/>
  <c r="F33" i="3"/>
  <c r="F34" i="3"/>
  <c r="F35" i="3"/>
  <c r="F36" i="3"/>
  <c r="F37" i="3"/>
  <c r="F39" i="3"/>
  <c r="D39" i="3" s="1"/>
  <c r="F40" i="3"/>
  <c r="G40" i="3" s="1"/>
  <c r="F41" i="3"/>
  <c r="D41" i="3" s="1"/>
  <c r="F42" i="3"/>
  <c r="F44" i="3"/>
  <c r="D44" i="3" s="1"/>
  <c r="F45" i="3"/>
  <c r="G45" i="3" s="1"/>
  <c r="F47" i="3"/>
  <c r="G47" i="3" s="1"/>
  <c r="F48" i="3"/>
  <c r="G48" i="3" s="1"/>
  <c r="F49" i="3"/>
  <c r="G49" i="3" s="1"/>
  <c r="F51" i="3"/>
  <c r="D51" i="3" s="1"/>
  <c r="F52" i="3"/>
  <c r="G52" i="3" s="1"/>
  <c r="F53" i="3"/>
  <c r="G53" i="3" s="1"/>
  <c r="F55" i="3"/>
  <c r="G55" i="3" s="1"/>
  <c r="F56" i="3"/>
  <c r="D56" i="3" s="1"/>
  <c r="D49" i="3"/>
  <c r="D48" i="3"/>
  <c r="E38" i="3"/>
  <c r="H38" i="3"/>
  <c r="I38" i="3"/>
  <c r="J38" i="3"/>
  <c r="K38" i="3"/>
  <c r="L38" i="3"/>
  <c r="M38" i="3"/>
  <c r="N38" i="3"/>
  <c r="O38" i="3"/>
  <c r="P38" i="3"/>
  <c r="Q38" i="3"/>
  <c r="R38" i="3"/>
  <c r="S38" i="3"/>
  <c r="G41" i="3"/>
  <c r="F43" i="3" l="1"/>
  <c r="G43" i="3"/>
  <c r="R64" i="3"/>
  <c r="D93" i="3"/>
  <c r="G39" i="3"/>
  <c r="D55" i="3"/>
  <c r="D43" i="3" s="1"/>
  <c r="D53" i="3"/>
  <c r="D47" i="3"/>
  <c r="D63" i="3"/>
  <c r="D40" i="3"/>
  <c r="D38" i="3" s="1"/>
  <c r="D45" i="3"/>
  <c r="D52" i="3"/>
  <c r="G44" i="3"/>
  <c r="G51" i="3"/>
  <c r="G38" i="3"/>
  <c r="F65" i="3"/>
  <c r="F82" i="3"/>
  <c r="D77" i="3"/>
  <c r="G67" i="3"/>
  <c r="G69" i="3"/>
  <c r="F38" i="3"/>
  <c r="G66" i="3"/>
  <c r="G59" i="3"/>
  <c r="D62" i="3"/>
  <c r="G58" i="3"/>
  <c r="G60" i="3"/>
  <c r="D61" i="3"/>
  <c r="G56" i="3"/>
  <c r="E30" i="3"/>
  <c r="H30" i="3"/>
  <c r="I30" i="3"/>
  <c r="J30" i="3"/>
  <c r="K30" i="3"/>
  <c r="L30" i="3"/>
  <c r="M30" i="3"/>
  <c r="N30" i="3"/>
  <c r="O30" i="3"/>
  <c r="O103" i="3" s="1"/>
  <c r="P30" i="3"/>
  <c r="P103" i="3" s="1"/>
  <c r="Q30" i="3"/>
  <c r="Q103" i="3" s="1"/>
  <c r="R30" i="3"/>
  <c r="R103" i="3" s="1"/>
  <c r="S30" i="3"/>
  <c r="D37" i="3"/>
  <c r="G37" i="3"/>
  <c r="D36" i="3"/>
  <c r="G36" i="3"/>
  <c r="D35" i="3"/>
  <c r="G35" i="3"/>
  <c r="D34" i="3"/>
  <c r="D33" i="3"/>
  <c r="D32" i="3"/>
  <c r="D31" i="3"/>
  <c r="G27" i="3"/>
  <c r="E20" i="3"/>
  <c r="G20" i="3"/>
  <c r="H20" i="3"/>
  <c r="I20" i="3"/>
  <c r="J20" i="3"/>
  <c r="K20" i="3"/>
  <c r="L20" i="3"/>
  <c r="M20" i="3"/>
  <c r="N20" i="3"/>
  <c r="E9" i="3"/>
  <c r="G9" i="3"/>
  <c r="H9" i="3"/>
  <c r="I9" i="3"/>
  <c r="J9" i="3"/>
  <c r="K9" i="3"/>
  <c r="L9" i="3"/>
  <c r="M9" i="3"/>
  <c r="N9" i="3"/>
  <c r="E27" i="3"/>
  <c r="H27" i="3"/>
  <c r="I27" i="3"/>
  <c r="J27" i="3"/>
  <c r="K27" i="3"/>
  <c r="L27" i="3"/>
  <c r="M27" i="3"/>
  <c r="N27" i="3"/>
  <c r="D28" i="3"/>
  <c r="D27" i="3" s="1"/>
  <c r="D25" i="3"/>
  <c r="D26" i="3"/>
  <c r="D24" i="3"/>
  <c r="D21" i="3"/>
  <c r="D22" i="3"/>
  <c r="D17" i="3"/>
  <c r="D18" i="3"/>
  <c r="D19" i="3"/>
  <c r="D16" i="3"/>
  <c r="D12" i="3"/>
  <c r="D13" i="3"/>
  <c r="D14" i="3"/>
  <c r="D10" i="3"/>
  <c r="G8" i="2"/>
  <c r="F8" i="2"/>
  <c r="E8" i="2"/>
  <c r="D8" i="2"/>
  <c r="C8" i="2"/>
  <c r="F7" i="2"/>
  <c r="E7" i="2"/>
  <c r="G6" i="2"/>
  <c r="F6" i="2"/>
  <c r="E6" i="2"/>
  <c r="D6" i="2"/>
  <c r="G5" i="2"/>
  <c r="G9" i="2" s="1"/>
  <c r="F5" i="2"/>
  <c r="E5" i="2"/>
  <c r="D5" i="2"/>
  <c r="C5" i="2"/>
  <c r="H7" i="5"/>
  <c r="G7" i="5"/>
  <c r="F7" i="5"/>
  <c r="E7" i="5"/>
  <c r="D7" i="5"/>
  <c r="H6" i="5"/>
  <c r="G6" i="5"/>
  <c r="F6" i="5"/>
  <c r="E6" i="5"/>
  <c r="G5" i="5"/>
  <c r="F5" i="5"/>
  <c r="E5" i="5"/>
  <c r="H4" i="5"/>
  <c r="G4" i="5"/>
  <c r="F4" i="5"/>
  <c r="E4" i="5"/>
  <c r="D4" i="5"/>
  <c r="D8" i="5" s="1"/>
  <c r="B8" i="5"/>
  <c r="A6" i="5" l="1"/>
  <c r="A5" i="5"/>
  <c r="H8" i="5"/>
  <c r="F8" i="5"/>
  <c r="H8" i="2"/>
  <c r="H9" i="2" s="1"/>
  <c r="B9" i="2"/>
  <c r="D9" i="2"/>
  <c r="D65" i="3"/>
  <c r="D64" i="3" s="1"/>
  <c r="F64" i="3"/>
  <c r="D30" i="3"/>
  <c r="A4" i="5"/>
  <c r="E8" i="5"/>
  <c r="G8" i="5"/>
  <c r="A7" i="5"/>
  <c r="C9" i="2"/>
  <c r="E9" i="2"/>
  <c r="F9" i="2"/>
  <c r="G65" i="3"/>
  <c r="G64" i="3" s="1"/>
  <c r="N8" i="3"/>
  <c r="N103" i="3" s="1"/>
  <c r="M8" i="3"/>
  <c r="M103" i="3" s="1"/>
  <c r="D20" i="3"/>
  <c r="F30" i="3"/>
  <c r="G34" i="3"/>
  <c r="G30" i="3" s="1"/>
  <c r="D9" i="3"/>
  <c r="T103" i="3" l="1"/>
  <c r="A8" i="5"/>
  <c r="D8" i="3"/>
  <c r="D103" i="3" s="1"/>
</calcChain>
</file>

<file path=xl/sharedStrings.xml><?xml version="1.0" encoding="utf-8"?>
<sst xmlns="http://schemas.openxmlformats.org/spreadsheetml/2006/main" count="556" uniqueCount="283">
  <si>
    <t>Курсы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</si>
  <si>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</si>
  <si>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</si>
  <si>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</si>
  <si>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</si>
  <si>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</si>
  <si>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I курс</t>
  </si>
  <si>
    <t>II курс</t>
  </si>
  <si>
    <t>III курс</t>
  </si>
  <si>
    <t>Всего</t>
  </si>
  <si>
    <t>План учебного процесса</t>
  </si>
  <si>
    <t>Индекс</t>
  </si>
  <si>
    <t>Наименование циклов, дисциплин, профессиональных модулей, МДК, практик</t>
  </si>
  <si>
    <t>Объем образовательной нагрузки</t>
  </si>
  <si>
    <t>Учебная нагрузка обучающихся  (час.)</t>
  </si>
  <si>
    <t xml:space="preserve">самостоятельная учебная работа </t>
  </si>
  <si>
    <t>Во взаимодействии с преподавателем</t>
  </si>
  <si>
    <t>Нагрузка на дисциплины и МДК</t>
  </si>
  <si>
    <t>По практике производственной и учебной</t>
  </si>
  <si>
    <t>Консультации</t>
  </si>
  <si>
    <t xml:space="preserve">всего учебных занятий </t>
  </si>
  <si>
    <t>Теоретическое обучение</t>
  </si>
  <si>
    <t>лаб. и практ. занятий</t>
  </si>
  <si>
    <t>курсовых работ (проектов)</t>
  </si>
  <si>
    <t>ОГСЭ.00</t>
  </si>
  <si>
    <t xml:space="preserve">Общий гуманитарный и социально-экономический цикл </t>
  </si>
  <si>
    <t>ОГСЭ.01</t>
  </si>
  <si>
    <t>ОГСЭ.02</t>
  </si>
  <si>
    <t>ОГСЭ.03</t>
  </si>
  <si>
    <t>Физическая культура</t>
  </si>
  <si>
    <t>ЕН.00</t>
  </si>
  <si>
    <t xml:space="preserve">Математический и общий естественнонаучный цикл </t>
  </si>
  <si>
    <t>ЕН.01</t>
  </si>
  <si>
    <t>ЕН.02</t>
  </si>
  <si>
    <t>ОП.00</t>
  </si>
  <si>
    <t xml:space="preserve">Общепрофессиональные дисциплины </t>
  </si>
  <si>
    <t>ПМ.00</t>
  </si>
  <si>
    <t>Профессиональные модули</t>
  </si>
  <si>
    <t>ПМ.01</t>
  </si>
  <si>
    <t>МДК.01.01</t>
  </si>
  <si>
    <t>ПП.01</t>
  </si>
  <si>
    <t>ПП.02</t>
  </si>
  <si>
    <t>ПДП</t>
  </si>
  <si>
    <t xml:space="preserve">Преддипломная практика </t>
  </si>
  <si>
    <t xml:space="preserve">                        Самостоятельная работа</t>
  </si>
  <si>
    <t>ГИА</t>
  </si>
  <si>
    <t>Государственная итоговая аттестация</t>
  </si>
  <si>
    <r>
      <t>Консультации</t>
    </r>
    <r>
      <rPr>
        <sz val="9"/>
        <rFont val="Times New Roman"/>
        <family val="1"/>
        <charset val="204"/>
      </rPr>
      <t xml:space="preserve"> на учебную группу по 100 часов в год (всего * час.)</t>
    </r>
  </si>
  <si>
    <t>1. Программа обучения по специальности</t>
  </si>
  <si>
    <t>1.1. Дипломный проект (работа)</t>
  </si>
  <si>
    <t>______________________________________</t>
  </si>
  <si>
    <t>экзаменов</t>
  </si>
  <si>
    <t>зачетов</t>
  </si>
  <si>
    <t>в том числе по учебным дисциплинам и МДК</t>
  </si>
  <si>
    <t>Распределение учебной нагрузки по курсам и семестрам (час.в семестр)</t>
  </si>
  <si>
    <t>Основы философии</t>
  </si>
  <si>
    <t>История</t>
  </si>
  <si>
    <t>ОГСЭ.04</t>
  </si>
  <si>
    <t>Иностранный язык в профессиональной деятельности</t>
  </si>
  <si>
    <t>Русский язык и культура речи</t>
  </si>
  <si>
    <t>Математика</t>
  </si>
  <si>
    <t>Экологические основы природопользования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</si>
  <si>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</si>
  <si>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</si>
  <si>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</si>
  <si>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</si>
  <si>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</si>
  <si>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</si>
  <si>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</si>
  <si>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</si>
  <si>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Информационные технологии в профессиональной деятельности</t>
  </si>
  <si>
    <t>ОП.09</t>
  </si>
  <si>
    <t>Безопасность жизнедеятельности</t>
  </si>
  <si>
    <t>Вариативная часть</t>
  </si>
  <si>
    <t>ОП.10</t>
  </si>
  <si>
    <t>ЭК</t>
  </si>
  <si>
    <t>ПМ.02</t>
  </si>
  <si>
    <t>МДК.02.01</t>
  </si>
  <si>
    <t>Производственная практика (по профилю специальности)</t>
  </si>
  <si>
    <t>ПМ.03</t>
  </si>
  <si>
    <t>МДК.03.01</t>
  </si>
  <si>
    <t>промежуточная аттестация</t>
  </si>
  <si>
    <t>ПП.03</t>
  </si>
  <si>
    <t>ПП.04</t>
  </si>
  <si>
    <t>ПМ.05</t>
  </si>
  <si>
    <t>Выполнение работ по одной или нескольким профессиям рабочих, должностям служащих</t>
  </si>
  <si>
    <t>МДК.05.01</t>
  </si>
  <si>
    <t>УП.05</t>
  </si>
  <si>
    <t>ПП.05</t>
  </si>
  <si>
    <t>ОГСЭ.В.06</t>
  </si>
  <si>
    <t>Преддипломная практика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</si>
  <si>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</si>
  <si>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</si>
  <si>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</si>
  <si>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</si>
  <si>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</si>
  <si>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</si>
  <si>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</si>
  <si>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</si>
  <si>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</si>
  <si>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</si>
  <si>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</si>
  <si>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</si>
  <si>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</si>
  <si>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</t>
  </si>
  <si>
    <t>к</t>
  </si>
  <si>
    <t>с</t>
  </si>
  <si>
    <t>у/т</t>
  </si>
  <si>
    <t>у</t>
  </si>
  <si>
    <t>уу/т</t>
  </si>
  <si>
    <t>т/у</t>
  </si>
  <si>
    <t>пс</t>
  </si>
  <si>
    <t>пд</t>
  </si>
  <si>
    <t>гиа</t>
  </si>
  <si>
    <t>Условные обозначения</t>
  </si>
  <si>
    <r>
      <t xml:space="preserve">1. Сводные данные по бюджету времени (в неделях) специальность </t>
    </r>
    <r>
      <rPr>
        <b/>
        <sz val="13.5"/>
        <color indexed="8"/>
        <rFont val="Times New Roman"/>
        <family val="1"/>
        <charset val="204"/>
      </rPr>
      <t>13.02.11 «Техническая эксплуатация и обслуживание электрического и электромеханического оборудования( поотраслям)</t>
    </r>
  </si>
  <si>
    <t>Обучение по</t>
  </si>
  <si>
    <t>по профилю специальности</t>
  </si>
  <si>
    <t>преддипломная (для СПО)</t>
  </si>
  <si>
    <t>IV курс</t>
  </si>
  <si>
    <t>ОУД.00</t>
  </si>
  <si>
    <t>Общеобразовательный цикл</t>
  </si>
  <si>
    <t>Общие образовательные учебные дисциплины</t>
  </si>
  <si>
    <t>ОУД.01</t>
  </si>
  <si>
    <t xml:space="preserve">Русский язык   </t>
  </si>
  <si>
    <t>ОУД.02</t>
  </si>
  <si>
    <t>Литература</t>
  </si>
  <si>
    <t>ОУД.03</t>
  </si>
  <si>
    <t>Иностранный язык</t>
  </si>
  <si>
    <t>ОУД.04</t>
  </si>
  <si>
    <t xml:space="preserve">Математика </t>
  </si>
  <si>
    <t>ОУД.05</t>
  </si>
  <si>
    <t>ОУД.06</t>
  </si>
  <si>
    <t>Астрономия</t>
  </si>
  <si>
    <t>ОУД.07</t>
  </si>
  <si>
    <t>ОУД.08</t>
  </si>
  <si>
    <t>ОБЖ</t>
  </si>
  <si>
    <t>Дисциплины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</si>
  <si>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</si>
  <si>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</si>
  <si>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</si>
  <si>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</si>
  <si>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</si>
  <si>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</si>
  <si>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</si>
  <si>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Обществознание (включая экономику и право)</t>
  </si>
  <si>
    <t>ОУД.13</t>
  </si>
  <si>
    <t>Биология</t>
  </si>
  <si>
    <t>Дополнительные  по выбору</t>
  </si>
  <si>
    <t>УД.14</t>
  </si>
  <si>
    <t>Основы  проектной деятельности</t>
  </si>
  <si>
    <t>~,э</t>
  </si>
  <si>
    <t>~,дз</t>
  </si>
  <si>
    <t>1 сем/17нед.</t>
  </si>
  <si>
    <t>2 сем/24 нед.</t>
  </si>
  <si>
    <t>ОГСЭ.В.05</t>
  </si>
  <si>
    <t>дз</t>
  </si>
  <si>
    <t xml:space="preserve">ОГСЭ.В.07
</t>
  </si>
  <si>
    <t>Введение в специальность (компетенции профессионала)</t>
  </si>
  <si>
    <t>з</t>
  </si>
  <si>
    <t>Психология общение</t>
  </si>
  <si>
    <t>ЕН.03</t>
  </si>
  <si>
    <t>Инженерная графика</t>
  </si>
  <si>
    <t>Электротехника</t>
  </si>
  <si>
    <t>Метрология, стандартизация и сертификация</t>
  </si>
  <si>
    <t>Техническая механика</t>
  </si>
  <si>
    <t xml:space="preserve">~,дз
</t>
  </si>
  <si>
    <t>Материаловедение</t>
  </si>
  <si>
    <t>э</t>
  </si>
  <si>
    <t xml:space="preserve">Промежуточная аттестация
</t>
  </si>
  <si>
    <t>Правовые основы профессиональной деятельности</t>
  </si>
  <si>
    <t>Охрана труда</t>
  </si>
  <si>
    <t>Электробезопасность</t>
  </si>
  <si>
    <t>Основы электроники и схемотехники</t>
  </si>
  <si>
    <t>ОП.В.11</t>
  </si>
  <si>
    <t>Основы экономики</t>
  </si>
  <si>
    <t>ОП.В.12</t>
  </si>
  <si>
    <t>Технология поиска работы</t>
  </si>
  <si>
    <t>ОП.В.13</t>
  </si>
  <si>
    <t>Основы предпринимательства</t>
  </si>
  <si>
    <t>ОП.В.14</t>
  </si>
  <si>
    <t>Основы автоматизации производства</t>
  </si>
  <si>
    <t>ОП.В.15</t>
  </si>
  <si>
    <t>Проектирование электрической части подстанций</t>
  </si>
  <si>
    <t>Организация простых работ по техническому обслуживанию и ремонту электрического и электромеханического оборудования</t>
  </si>
  <si>
    <t>Электрические машины и аппараты</t>
  </si>
  <si>
    <t>~,з,~,з,дз</t>
  </si>
  <si>
    <t>МДК.01.02</t>
  </si>
  <si>
    <t xml:space="preserve">Электроснабжение </t>
  </si>
  <si>
    <t>УП.01</t>
  </si>
  <si>
    <t>МДК.01.03</t>
  </si>
  <si>
    <t>Основы технической эксплуатации и обслуживания электрического и электромеханического оборудования</t>
  </si>
  <si>
    <t>МДК.01.05</t>
  </si>
  <si>
    <t>МДК.01.04</t>
  </si>
  <si>
    <t>Электрическое и электромеханическое оборудование</t>
  </si>
  <si>
    <t>Техническое регулирование и контроль качества электрического и электромеханического оборудования</t>
  </si>
  <si>
    <t>Выполнение сервисного обслуживания бытовых машин и приборов</t>
  </si>
  <si>
    <t>Типовые технологические процессы обслуживания бытовых машин и приборов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</si>
  <si>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</si>
  <si>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</si>
  <si>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>Выполнение работ по профессии 18590 Слесарь-электрик по ремонту электрооборудования</t>
  </si>
  <si>
    <t>Экзамен квалификационный</t>
  </si>
  <si>
    <t>УП.02</t>
  </si>
  <si>
    <t>УП.03</t>
  </si>
  <si>
    <t xml:space="preserve">Промежуточная аттестация
</t>
  </si>
  <si>
    <t>УП.04</t>
  </si>
  <si>
    <t>эк</t>
  </si>
  <si>
    <t xml:space="preserve">
Технология электромонтажных работ</t>
  </si>
  <si>
    <t xml:space="preserve">ПМ.04 </t>
  </si>
  <si>
    <t>Техническое обслуживание сложного электрического и электромеханического оборудования с электронным устройством защиты</t>
  </si>
  <si>
    <t>МДК 04.01</t>
  </si>
  <si>
    <t>МДК.05.02</t>
  </si>
  <si>
    <t>ОП.В.16</t>
  </si>
  <si>
    <t>Чтение электрических схем</t>
  </si>
  <si>
    <t>3 сем./17н.</t>
  </si>
  <si>
    <t>4 сем./17н./7 УП</t>
  </si>
  <si>
    <t>5 сем./17 нед./2УП</t>
  </si>
  <si>
    <t>6 сем./17/1УП/5ПП нед.</t>
  </si>
  <si>
    <t>7 сем./23нед./УП3/ПП5/4ПДП/6ГИА</t>
  </si>
  <si>
    <t xml:space="preserve">Экомпл.
</t>
  </si>
  <si>
    <t xml:space="preserve">~,дз, Экомпл.
</t>
  </si>
  <si>
    <t xml:space="preserve">~,дз,Экомпл.
</t>
  </si>
  <si>
    <t>ЭК компл. ПМ04</t>
  </si>
  <si>
    <t>ЭК компл. ПМ01</t>
  </si>
  <si>
    <t>дз, дз</t>
  </si>
  <si>
    <t>дисциплинам и МДК, включая промежуточную аттестацию</t>
  </si>
  <si>
    <t>УУ/т</t>
  </si>
  <si>
    <t>Теоретическое обучение, промежуточная аттестация</t>
  </si>
  <si>
    <r>
      <t xml:space="preserve">      Календарный учебный график 2019-2023 у.г.  специальности </t>
    </r>
    <r>
      <rPr>
        <b/>
        <sz val="12"/>
        <color indexed="8"/>
        <rFont val="Times New Roman"/>
        <family val="1"/>
        <charset val="204"/>
      </rPr>
      <t>13.02.11 «Техническая эксплуатация и обслуживание электрического и электромеханического оборудования( поотраслям)</t>
    </r>
  </si>
  <si>
    <r>
      <rPr>
        <b/>
        <sz val="12"/>
        <color indexed="8"/>
        <rFont val="Calibri"/>
        <family val="2"/>
        <charset val="204"/>
      </rPr>
      <t xml:space="preserve">Т </t>
    </r>
    <r>
      <rPr>
        <sz val="12"/>
        <color indexed="8"/>
        <rFont val="Times New Roman"/>
        <family val="1"/>
        <charset val="204"/>
      </rPr>
      <t>- теоретическое обучение</t>
    </r>
  </si>
  <si>
    <r>
      <rPr>
        <b/>
        <sz val="12"/>
        <color indexed="8"/>
        <rFont val="Calibri"/>
        <family val="2"/>
        <charset val="204"/>
      </rPr>
      <t xml:space="preserve">С </t>
    </r>
    <r>
      <rPr>
        <sz val="12"/>
        <color indexed="8"/>
        <rFont val="Times New Roman"/>
        <family val="1"/>
        <charset val="204"/>
      </rPr>
      <t>- сессия</t>
    </r>
  </si>
  <si>
    <r>
      <rPr>
        <b/>
        <sz val="12"/>
        <color indexed="8"/>
        <rFont val="Calibri"/>
        <family val="2"/>
        <charset val="204"/>
      </rPr>
      <t xml:space="preserve">К </t>
    </r>
    <r>
      <rPr>
        <sz val="12"/>
        <color indexed="8"/>
        <rFont val="Times New Roman"/>
        <family val="1"/>
        <charset val="204"/>
      </rPr>
      <t xml:space="preserve"> каникулы</t>
    </r>
  </si>
  <si>
    <r>
      <rPr>
        <b/>
        <sz val="12"/>
        <color indexed="8"/>
        <rFont val="Calibri"/>
        <family val="2"/>
        <charset val="204"/>
      </rPr>
      <t xml:space="preserve">У </t>
    </r>
    <r>
      <rPr>
        <sz val="12"/>
        <color indexed="8"/>
        <rFont val="Times New Roman"/>
        <family val="1"/>
        <charset val="204"/>
      </rPr>
      <t>- учебная практика</t>
    </r>
  </si>
  <si>
    <r>
      <rPr>
        <b/>
        <sz val="12"/>
        <color indexed="8"/>
        <rFont val="Calibri"/>
        <family val="2"/>
        <charset val="204"/>
      </rPr>
      <t xml:space="preserve">Пс </t>
    </r>
    <r>
      <rPr>
        <sz val="12"/>
        <color indexed="8"/>
        <rFont val="Times New Roman"/>
        <family val="1"/>
        <charset val="204"/>
      </rPr>
      <t>- производственная практика</t>
    </r>
  </si>
  <si>
    <r>
      <rPr>
        <b/>
        <sz val="12"/>
        <color indexed="8"/>
        <rFont val="Calibri"/>
        <family val="2"/>
        <charset val="204"/>
      </rPr>
      <t xml:space="preserve">Пд </t>
    </r>
    <r>
      <rPr>
        <sz val="12"/>
        <color indexed="8"/>
        <rFont val="Times New Roman"/>
        <family val="1"/>
        <charset val="204"/>
      </rPr>
      <t>- преддипломная практика</t>
    </r>
  </si>
  <si>
    <r>
      <rPr>
        <b/>
        <sz val="12"/>
        <color indexed="8"/>
        <rFont val="Calibri"/>
        <family val="2"/>
        <charset val="204"/>
      </rPr>
      <t xml:space="preserve">ГИА </t>
    </r>
    <r>
      <rPr>
        <sz val="12"/>
        <color indexed="8"/>
        <rFont val="Times New Roman"/>
        <family val="1"/>
        <charset val="204"/>
      </rPr>
      <t xml:space="preserve">- </t>
    </r>
    <r>
      <rPr>
        <sz val="12"/>
        <color indexed="8"/>
        <rFont val="Calibri"/>
        <family val="2"/>
        <charset val="204"/>
      </rPr>
      <t>Государственная итоговая аттестация</t>
    </r>
  </si>
  <si>
    <r>
      <rPr>
        <b/>
        <sz val="12"/>
        <color indexed="8"/>
        <rFont val="Calibri"/>
        <family val="2"/>
        <charset val="204"/>
      </rPr>
      <t>т/у -</t>
    </r>
    <r>
      <rPr>
        <sz val="12"/>
        <color indexed="8"/>
        <rFont val="Calibri"/>
        <family val="2"/>
        <charset val="204"/>
      </rPr>
      <t xml:space="preserve"> учебная практика 1 раз в неделю</t>
    </r>
  </si>
  <si>
    <r>
      <rPr>
        <b/>
        <sz val="12"/>
        <color indexed="8"/>
        <rFont val="Calibri"/>
        <family val="2"/>
        <charset val="204"/>
      </rPr>
      <t>уу/т</t>
    </r>
    <r>
      <rPr>
        <sz val="12"/>
        <color indexed="8"/>
        <rFont val="Calibri"/>
        <family val="2"/>
        <charset val="204"/>
      </rPr>
      <t xml:space="preserve"> - учебная практика 2 раза в неделю</t>
    </r>
  </si>
  <si>
    <t>с. 2 дня</t>
  </si>
  <si>
    <t>с. 4 дня</t>
  </si>
  <si>
    <r>
      <t>-</t>
    </r>
    <r>
      <rPr>
        <sz val="7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>социально-экономических дисциплин;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</si>
  <si>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иностранного языка;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</si>
  <si>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математики;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</si>
  <si>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экологических основ природопользования;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</si>
  <si>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информационных технологий в профессиональной деятельности;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</si>
  <si>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инженерной графики;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</si>
  <si>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технической механики;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</si>
  <si>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материаловедения;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</si>
  <si>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правовых основ профессиональной деятельности;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</si>
  <si>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 xml:space="preserve">электробезопасности и охраны труда; 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</si>
  <si>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безопасности жизнедеятельности;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</si>
  <si>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технического регулирования и контроля качества;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</si>
  <si>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технологии и оборудования производства электрических изделий:</t>
    </r>
  </si>
  <si>
    <t>Лаборатории:</t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</si>
  <si>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автоматизированных информационных систем (АИС);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</si>
  <si>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электротехники и электронной техники;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</si>
  <si>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электрических машин;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</si>
  <si>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электрических аппаратов;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</si>
  <si>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метрологии, стандартизации и сертификации;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</si>
  <si>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электрического и электромеханического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</si>
  <si>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технической эксплуатации и обслуживания электрического и электромеханического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</si>
  <si>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электроснабжения;</t>
    </r>
  </si>
  <si>
    <t xml:space="preserve">Мастерские: </t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</si>
  <si>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              </t>
    </r>
    <r>
      <rPr>
        <sz val="12"/>
        <color theme="1"/>
        <rFont val="Times New Roman"/>
        <family val="1"/>
        <charset val="204"/>
      </rPr>
      <t>слесарно-механические;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</si>
  <si>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              </t>
    </r>
    <r>
      <rPr>
        <sz val="12"/>
        <color theme="1"/>
        <rFont val="Times New Roman"/>
        <family val="1"/>
        <charset val="204"/>
      </rPr>
      <t>электромонтажные;</t>
    </r>
  </si>
  <si>
    <t>Спортивный комплекс</t>
  </si>
  <si>
    <r>
      <t>-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спортивный зал;</t>
    </r>
  </si>
  <si>
    <r>
      <t>-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открытый стадион широкого профиля с элементами полосы препятствий;</t>
    </r>
  </si>
  <si>
    <r>
      <t>-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место для стрельбы;</t>
    </r>
  </si>
  <si>
    <r>
      <t>-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бассейн;</t>
    </r>
  </si>
  <si>
    <t>Залы:</t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</si>
  <si>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    </t>
    </r>
    <r>
      <rPr>
        <sz val="12"/>
        <color theme="1"/>
        <rFont val="Times New Roman"/>
        <family val="1"/>
        <charset val="204"/>
      </rPr>
      <t xml:space="preserve">    Библиотека, читальный зал с выходом в интернет;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</si>
  <si>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    </t>
    </r>
    <r>
      <rPr>
        <sz val="12"/>
        <color theme="1"/>
        <rFont val="Times New Roman"/>
        <family val="1"/>
        <charset val="204"/>
      </rPr>
      <t xml:space="preserve">    Актовый зал;</t>
    </r>
  </si>
  <si>
    <t>Перечень кабинетов, лаборатоий, мастерских</t>
  </si>
  <si>
    <t>Кабинеты</t>
  </si>
  <si>
    <t>~,~,~,дз, дз</t>
  </si>
  <si>
    <t>учебная практика</t>
  </si>
  <si>
    <t>производственная практика</t>
  </si>
  <si>
    <t>преддипломная практика</t>
  </si>
  <si>
    <t>диф.зачетов</t>
  </si>
  <si>
    <t>Защита дипломного проекта (работы)  2  нед.</t>
  </si>
  <si>
    <t xml:space="preserve">Выполнение дипломного проекта (работы)   4 нед. </t>
  </si>
  <si>
    <t>Выполнение демонстрационного экзамена в рамках проведения ГИА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</si>
</sst>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b/>
      <sz val="13.5"/>
      <color indexed="8"/>
      <name val="Times New Roman"/>
      <family val="1"/>
      <charset val="204"/>
    </font>
    <font>
      <sz val="12"/>
      <color rgb="FF000000"/>
      <name val="Arial Unicode MS"/>
      <family val="2"/>
      <charset val="204"/>
    </font>
    <font>
      <sz val="10"/>
      <color theme="1"/>
      <name val="Calibri"/>
      <family val="2"/>
      <charset val="204"/>
    </font>
    <font>
      <sz val="12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800000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47">
    <xf numFmtId="0" fontId="0" fillId="0" borderId="0" xfId="0"/>
    <xf numFmtId="0" fontId="3" fillId="0" borderId="7" xfId="0" applyFont="1" applyBorder="1" applyAlignment="1">
      <alignment horizontal="justify" textRotation="90" wrapText="1"/>
    </xf>
    <xf numFmtId="0" fontId="3" fillId="0" borderId="3" xfId="0" applyFont="1" applyBorder="1" applyAlignment="1">
      <alignment horizontal="justify" wrapText="1"/>
    </xf>
    <xf numFmtId="0" fontId="3" fillId="0" borderId="7" xfId="0" applyFont="1" applyBorder="1" applyAlignment="1">
      <alignment horizontal="justify" wrapText="1"/>
    </xf>
    <xf numFmtId="0" fontId="3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wrapText="1"/>
    </xf>
    <xf numFmtId="0" fontId="4" fillId="0" borderId="7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wrapText="1"/>
    </xf>
    <xf numFmtId="0" fontId="7" fillId="0" borderId="7" xfId="1" applyBorder="1" applyAlignment="1" applyProtection="1">
      <alignment horizontal="justify" vertical="top" wrapText="1"/>
    </xf>
    <xf numFmtId="0" fontId="4" fillId="0" borderId="7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7" fillId="0" borderId="0" xfId="1" applyAlignment="1" applyProtection="1">
      <alignment horizontal="justify"/>
    </xf>
    <xf numFmtId="0" fontId="5" fillId="0" borderId="0" xfId="0" applyFont="1" applyAlignment="1">
      <alignment horizontal="justify"/>
    </xf>
    <xf numFmtId="0" fontId="7" fillId="0" borderId="0" xfId="1" applyAlignment="1" applyProtection="1"/>
    <xf numFmtId="0" fontId="8" fillId="0" borderId="7" xfId="1" applyFont="1" applyBorder="1" applyAlignment="1" applyProtection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2" fontId="3" fillId="0" borderId="7" xfId="0" applyNumberFormat="1" applyFont="1" applyBorder="1" applyAlignment="1">
      <alignment horizontal="justify" wrapText="1"/>
    </xf>
    <xf numFmtId="0" fontId="4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10" fillId="0" borderId="7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14" fillId="0" borderId="15" xfId="2" applyBorder="1" applyAlignment="1">
      <alignment horizontal="center" vertical="center"/>
    </xf>
    <xf numFmtId="0" fontId="14" fillId="0" borderId="0" xfId="2" applyBorder="1"/>
    <xf numFmtId="0" fontId="15" fillId="0" borderId="26" xfId="2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2" borderId="15" xfId="0" applyFont="1" applyFill="1" applyBorder="1" applyAlignment="1">
      <alignment horizontal="left" vertical="top" wrapText="1"/>
    </xf>
    <xf numFmtId="0" fontId="20" fillId="2" borderId="15" xfId="0" applyFont="1" applyFill="1" applyBorder="1" applyAlignment="1">
      <alignment horizontal="center" vertical="top" wrapText="1"/>
    </xf>
    <xf numFmtId="0" fontId="20" fillId="2" borderId="15" xfId="0" applyFont="1" applyFill="1" applyBorder="1" applyAlignment="1">
      <alignment horizontal="justify" vertical="top" wrapText="1"/>
    </xf>
    <xf numFmtId="0" fontId="20" fillId="2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justify" wrapText="1"/>
    </xf>
    <xf numFmtId="0" fontId="21" fillId="0" borderId="29" xfId="0" applyFont="1" applyBorder="1" applyAlignment="1">
      <alignment horizontal="left" vertical="top" wrapText="1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left"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0" xfId="0" applyFont="1" applyBorder="1" applyAlignment="1">
      <alignment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justify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vertical="top" wrapText="1"/>
    </xf>
    <xf numFmtId="0" fontId="21" fillId="0" borderId="2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wrapText="1"/>
    </xf>
    <xf numFmtId="0" fontId="1" fillId="0" borderId="1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10" fillId="0" borderId="7" xfId="0" applyFont="1" applyBorder="1" applyAlignment="1">
      <alignment horizontal="justify" vertical="center" wrapText="1"/>
    </xf>
    <xf numFmtId="0" fontId="26" fillId="0" borderId="7" xfId="0" applyFont="1" applyBorder="1" applyAlignment="1">
      <alignment horizontal="center" wrapText="1"/>
    </xf>
    <xf numFmtId="0" fontId="8" fillId="0" borderId="6" xfId="1" applyFont="1" applyBorder="1" applyAlignment="1" applyProtection="1">
      <alignment horizontal="center" wrapText="1"/>
    </xf>
    <xf numFmtId="0" fontId="4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8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>
      <alignment horizontal="justify"/>
    </xf>
    <xf numFmtId="0" fontId="11" fillId="0" borderId="7" xfId="1" applyFont="1" applyBorder="1" applyAlignment="1" applyProtection="1">
      <alignment horizontal="center" wrapText="1"/>
    </xf>
    <xf numFmtId="0" fontId="4" fillId="0" borderId="7" xfId="0" applyFont="1" applyBorder="1" applyAlignment="1">
      <alignment horizontal="left" vertical="center" wrapText="1"/>
    </xf>
    <xf numFmtId="0" fontId="27" fillId="3" borderId="15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30" fillId="0" borderId="0" xfId="0" applyFont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justify" wrapText="1"/>
    </xf>
    <xf numFmtId="0" fontId="27" fillId="0" borderId="15" xfId="0" applyFont="1" applyFill="1" applyBorder="1" applyAlignment="1" applyProtection="1">
      <alignment horizontal="left" vertical="top" wrapText="1"/>
      <protection locked="0"/>
    </xf>
    <xf numFmtId="0" fontId="32" fillId="0" borderId="1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27" fillId="0" borderId="15" xfId="0" applyFont="1" applyFill="1" applyBorder="1" applyAlignment="1" applyProtection="1">
      <alignment horizontal="left" wrapText="1"/>
      <protection locked="0"/>
    </xf>
    <xf numFmtId="0" fontId="1" fillId="0" borderId="31" xfId="0" applyFont="1" applyBorder="1" applyAlignment="1">
      <alignment horizontal="center" vertical="top" wrapText="1"/>
    </xf>
    <xf numFmtId="0" fontId="33" fillId="0" borderId="15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26" fillId="0" borderId="15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4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justify" wrapText="1"/>
    </xf>
    <xf numFmtId="0" fontId="28" fillId="0" borderId="15" xfId="0" applyFont="1" applyFill="1" applyBorder="1" applyAlignment="1" applyProtection="1">
      <alignment horizontal="left" vertical="top" wrapText="1"/>
      <protection locked="0"/>
    </xf>
    <xf numFmtId="0" fontId="28" fillId="0" borderId="15" xfId="0" applyFont="1" applyFill="1" applyBorder="1" applyAlignment="1" applyProtection="1">
      <alignment horizontal="left" wrapText="1"/>
      <protection locked="0"/>
    </xf>
    <xf numFmtId="0" fontId="34" fillId="0" borderId="7" xfId="0" applyFont="1" applyBorder="1" applyAlignment="1">
      <alignment horizontal="justify" vertical="center" wrapText="1"/>
    </xf>
    <xf numFmtId="0" fontId="34" fillId="0" borderId="7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4" fillId="0" borderId="21" xfId="0" applyFont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4" fillId="0" borderId="11" xfId="0" applyFont="1" applyBorder="1" applyAlignment="1">
      <alignment horizontal="justify" vertical="center" wrapText="1"/>
    </xf>
    <xf numFmtId="0" fontId="27" fillId="3" borderId="15" xfId="0" applyFont="1" applyFill="1" applyBorder="1" applyAlignment="1" applyProtection="1">
      <alignment horizontal="center" vertical="top"/>
      <protection locked="0"/>
    </xf>
    <xf numFmtId="0" fontId="29" fillId="0" borderId="15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>
      <alignment horizontal="left" vertical="top" wrapText="1"/>
    </xf>
    <xf numFmtId="0" fontId="32" fillId="0" borderId="15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>
      <alignment horizontal="justify" vertical="top" wrapText="1"/>
    </xf>
    <xf numFmtId="0" fontId="34" fillId="0" borderId="7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31" fillId="0" borderId="15" xfId="0" applyFont="1" applyBorder="1" applyAlignment="1" applyProtection="1">
      <alignment horizontal="left" wrapText="1"/>
      <protection locked="0"/>
    </xf>
    <xf numFmtId="0" fontId="0" fillId="0" borderId="0" xfId="0" applyAlignment="1"/>
    <xf numFmtId="0" fontId="28" fillId="0" borderId="1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3" fillId="0" borderId="6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justify" wrapText="1"/>
    </xf>
    <xf numFmtId="0" fontId="19" fillId="0" borderId="15" xfId="2" applyFont="1" applyBorder="1" applyAlignment="1">
      <alignment horizontal="center" vertical="center" textRotation="90"/>
    </xf>
    <xf numFmtId="0" fontId="19" fillId="0" borderId="24" xfId="2" applyFont="1" applyBorder="1" applyAlignment="1">
      <alignment horizontal="center" vertical="center" textRotation="90"/>
    </xf>
    <xf numFmtId="0" fontId="19" fillId="0" borderId="15" xfId="2" applyFont="1" applyBorder="1" applyAlignment="1">
      <alignment horizontal="center" vertical="center"/>
    </xf>
    <xf numFmtId="0" fontId="19" fillId="0" borderId="15" xfId="2" applyFont="1" applyFill="1" applyBorder="1" applyAlignment="1">
      <alignment horizontal="center" vertical="center"/>
    </xf>
    <xf numFmtId="0" fontId="19" fillId="0" borderId="15" xfId="2" applyFont="1" applyBorder="1" applyAlignment="1">
      <alignment horizontal="center" vertical="center" textRotation="180"/>
    </xf>
    <xf numFmtId="0" fontId="19" fillId="0" borderId="15" xfId="2" applyFont="1" applyBorder="1" applyAlignment="1">
      <alignment horizontal="center" vertical="center" wrapText="1"/>
    </xf>
    <xf numFmtId="0" fontId="19" fillId="0" borderId="0" xfId="2" applyFont="1" applyAlignment="1">
      <alignment textRotation="90"/>
    </xf>
    <xf numFmtId="0" fontId="19" fillId="0" borderId="0" xfId="2" applyFont="1" applyBorder="1"/>
    <xf numFmtId="0" fontId="19" fillId="0" borderId="25" xfId="2" applyFont="1" applyBorder="1"/>
    <xf numFmtId="0" fontId="36" fillId="0" borderId="27" xfId="2" applyFont="1" applyBorder="1" applyAlignment="1">
      <alignment horizontal="center" vertical="center"/>
    </xf>
    <xf numFmtId="0" fontId="19" fillId="0" borderId="0" xfId="2" applyFont="1" applyBorder="1" applyAlignment="1"/>
    <xf numFmtId="0" fontId="43" fillId="0" borderId="0" xfId="0" applyFont="1" applyAlignment="1">
      <alignment horizontal="left" vertical="center" indent="5"/>
    </xf>
    <xf numFmtId="0" fontId="43" fillId="0" borderId="0" xfId="0" applyFont="1" applyAlignment="1">
      <alignment horizontal="left" vertical="center" indent="10"/>
    </xf>
    <xf numFmtId="0" fontId="43" fillId="0" borderId="0" xfId="0" applyFont="1" applyAlignment="1">
      <alignment horizontal="left" vertical="center" indent="9"/>
    </xf>
    <xf numFmtId="0" fontId="43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 indent="5"/>
    </xf>
    <xf numFmtId="0" fontId="43" fillId="0" borderId="0" xfId="0" applyFont="1" applyAlignment="1">
      <alignment horizontal="left" vertical="center" wrapText="1" indent="9"/>
    </xf>
    <xf numFmtId="0" fontId="2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20" fillId="2" borderId="15" xfId="0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textRotation="90" wrapText="1"/>
    </xf>
    <xf numFmtId="0" fontId="3" fillId="0" borderId="2" xfId="0" applyFont="1" applyBorder="1" applyAlignment="1">
      <alignment horizontal="justify" textRotation="90" wrapText="1"/>
    </xf>
    <xf numFmtId="0" fontId="3" fillId="0" borderId="3" xfId="0" applyFont="1" applyBorder="1" applyAlignment="1">
      <alignment horizontal="justify" textRotation="90" wrapText="1"/>
    </xf>
    <xf numFmtId="0" fontId="3" fillId="0" borderId="1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12" fillId="0" borderId="1" xfId="1" applyFont="1" applyBorder="1" applyAlignment="1" applyProtection="1">
      <alignment horizontal="justify" textRotation="90" wrapText="1"/>
    </xf>
    <xf numFmtId="0" fontId="13" fillId="0" borderId="2" xfId="1" applyFont="1" applyBorder="1" applyAlignment="1" applyProtection="1">
      <alignment horizontal="justify" textRotation="90" wrapText="1"/>
    </xf>
    <xf numFmtId="0" fontId="13" fillId="0" borderId="3" xfId="1" applyFont="1" applyBorder="1" applyAlignment="1" applyProtection="1">
      <alignment horizontal="justify" textRotation="90" wrapText="1"/>
    </xf>
    <xf numFmtId="0" fontId="3" fillId="0" borderId="9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0" fontId="3" fillId="0" borderId="9" xfId="0" applyFont="1" applyBorder="1" applyAlignment="1">
      <alignment horizontal="justify" wrapText="1"/>
    </xf>
    <xf numFmtId="0" fontId="3" fillId="0" borderId="8" xfId="0" applyFont="1" applyBorder="1" applyAlignment="1">
      <alignment horizontal="justify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justify" wrapText="1"/>
    </xf>
    <xf numFmtId="0" fontId="4" fillId="0" borderId="8" xfId="0" applyFont="1" applyBorder="1" applyAlignment="1">
      <alignment horizontal="justify" wrapText="1"/>
    </xf>
    <xf numFmtId="0" fontId="9" fillId="0" borderId="9" xfId="1" applyFont="1" applyBorder="1" applyAlignment="1" applyProtection="1">
      <alignment horizontal="justify" vertical="top" wrapText="1"/>
    </xf>
    <xf numFmtId="0" fontId="9" fillId="0" borderId="8" xfId="1" applyFont="1" applyBorder="1" applyAlignment="1" applyProtection="1">
      <alignment horizontal="justify" vertical="top" wrapText="1"/>
    </xf>
    <xf numFmtId="0" fontId="9" fillId="0" borderId="4" xfId="1" applyFont="1" applyBorder="1" applyAlignment="1" applyProtection="1">
      <alignment horizontal="justify" vertical="top" wrapText="1"/>
    </xf>
    <xf numFmtId="0" fontId="6" fillId="0" borderId="28" xfId="1" applyFont="1" applyBorder="1" applyAlignment="1" applyProtection="1">
      <alignment horizontal="justify" vertical="top" textRotation="1"/>
    </xf>
    <xf numFmtId="0" fontId="6" fillId="0" borderId="2" xfId="1" applyFont="1" applyBorder="1" applyAlignment="1" applyProtection="1">
      <alignment horizontal="justify" vertical="top" textRotation="1"/>
    </xf>
    <xf numFmtId="0" fontId="6" fillId="0" borderId="3" xfId="1" applyFont="1" applyBorder="1" applyAlignment="1" applyProtection="1">
      <alignment horizontal="justify" vertical="top" textRotation="1"/>
    </xf>
    <xf numFmtId="0" fontId="4" fillId="0" borderId="21" xfId="0" applyFont="1" applyBorder="1" applyAlignment="1">
      <alignment horizontal="justify" wrapText="1"/>
    </xf>
    <xf numFmtId="0" fontId="4" fillId="0" borderId="23" xfId="0" applyFont="1" applyBorder="1" applyAlignment="1">
      <alignment horizontal="justify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6" fillId="0" borderId="28" xfId="1" applyFont="1" applyBorder="1" applyAlignment="1" applyProtection="1">
      <alignment horizontal="center" vertical="top" wrapText="1"/>
    </xf>
    <xf numFmtId="0" fontId="6" fillId="0" borderId="2" xfId="1" applyFont="1" applyBorder="1" applyAlignment="1" applyProtection="1">
      <alignment horizontal="center" vertical="top" wrapText="1"/>
    </xf>
    <xf numFmtId="0" fontId="6" fillId="0" borderId="3" xfId="1" applyFont="1" applyBorder="1" applyAlignment="1" applyProtection="1">
      <alignment horizontal="center" vertical="top" wrapText="1"/>
    </xf>
    <xf numFmtId="0" fontId="3" fillId="0" borderId="4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3" fillId="0" borderId="6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19" fillId="0" borderId="21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0" fontId="38" fillId="0" borderId="15" xfId="2" applyFont="1" applyBorder="1" applyAlignment="1">
      <alignment horizontal="left"/>
    </xf>
    <xf numFmtId="0" fontId="19" fillId="0" borderId="15" xfId="2" applyFont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5" xfId="2" applyFont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5" xfId="2" applyFont="1" applyBorder="1" applyAlignment="1"/>
    <xf numFmtId="0" fontId="37" fillId="0" borderId="15" xfId="2" applyFont="1" applyBorder="1" applyAlignment="1">
      <alignment horizontal="center" vertical="center"/>
    </xf>
    <xf numFmtId="0" fontId="36" fillId="0" borderId="18" xfId="2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top" wrapText="1"/>
    </xf>
    <xf numFmtId="0" fontId="41" fillId="0" borderId="15" xfId="2" applyFont="1" applyBorder="1" applyAlignment="1">
      <alignment horizontal="center" vertical="center" textRotation="90"/>
    </xf>
    <xf numFmtId="0" fontId="42" fillId="0" borderId="16" xfId="2" applyFont="1" applyBorder="1" applyAlignment="1">
      <alignment horizontal="center" vertical="center" textRotation="90"/>
    </xf>
    <xf numFmtId="0" fontId="42" fillId="0" borderId="20" xfId="2" applyFont="1" applyBorder="1" applyAlignment="1">
      <alignment horizontal="center" vertical="center" textRotation="90"/>
    </xf>
    <xf numFmtId="0" fontId="42" fillId="0" borderId="24" xfId="2" applyFont="1" applyBorder="1" applyAlignment="1">
      <alignment horizontal="center" vertical="center" textRotation="90"/>
    </xf>
    <xf numFmtId="0" fontId="35" fillId="0" borderId="17" xfId="2" applyFont="1" applyBorder="1" applyAlignment="1">
      <alignment vertical="center" wrapText="1"/>
    </xf>
    <xf numFmtId="0" fontId="36" fillId="0" borderId="18" xfId="2" applyFont="1" applyBorder="1" applyAlignment="1">
      <alignment wrapText="1"/>
    </xf>
    <xf numFmtId="0" fontId="36" fillId="0" borderId="19" xfId="2" applyFont="1" applyBorder="1" applyAlignment="1">
      <alignment wrapText="1"/>
    </xf>
    <xf numFmtId="0" fontId="37" fillId="0" borderId="21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37" fillId="0" borderId="16" xfId="2" applyFont="1" applyBorder="1" applyAlignment="1">
      <alignment horizontal="center" vertical="center"/>
    </xf>
    <xf numFmtId="0" fontId="37" fillId="0" borderId="22" xfId="2" applyFont="1" applyBorder="1" applyAlignment="1">
      <alignment horizontal="center" vertical="center"/>
    </xf>
    <xf numFmtId="0" fontId="41" fillId="0" borderId="26" xfId="2" applyFont="1" applyBorder="1" applyAlignment="1">
      <alignment horizontal="center" vertical="center" textRotation="90" wrapText="1"/>
    </xf>
    <xf numFmtId="0" fontId="41" fillId="0" borderId="35" xfId="2" applyFont="1" applyBorder="1" applyAlignment="1">
      <alignment horizontal="center" vertical="center" textRotation="90" wrapText="1"/>
    </xf>
    <xf numFmtId="0" fontId="41" fillId="0" borderId="36" xfId="2" applyFont="1" applyBorder="1" applyAlignment="1">
      <alignment horizontal="center" vertical="center" textRotation="90" wrapText="1"/>
    </xf>
    <xf numFmtId="0" fontId="41" fillId="0" borderId="25" xfId="2" applyFont="1" applyBorder="1" applyAlignment="1">
      <alignment horizontal="center" vertical="center" textRotation="90" wrapText="1"/>
    </xf>
    <xf numFmtId="0" fontId="41" fillId="0" borderId="17" xfId="2" applyFont="1" applyBorder="1" applyAlignment="1">
      <alignment horizontal="center" vertical="center" textRotation="90" wrapText="1"/>
    </xf>
    <xf numFmtId="0" fontId="41" fillId="0" borderId="19" xfId="2" applyFont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justify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justify" vertical="top" wrapText="1"/>
    </xf>
    <xf numFmtId="0" fontId="25" fillId="0" borderId="7" xfId="1" applyFont="1" applyBorder="1" applyAlignment="1" applyProtection="1">
      <alignment horizont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28" fillId="0" borderId="3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28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center" wrapText="1"/>
    </xf>
    <xf numFmtId="0" fontId="3" fillId="0" borderId="13" xfId="0" applyFont="1" applyBorder="1" applyAlignment="1">
      <alignment horizontal="justify" textRotation="90" wrapText="1"/>
    </xf>
    <xf numFmtId="0" fontId="3" fillId="0" borderId="12" xfId="0" applyFont="1" applyBorder="1" applyAlignment="1">
      <alignment horizontal="justify" textRotation="90" wrapText="1"/>
    </xf>
    <xf numFmtId="0" fontId="3" fillId="0" borderId="11" xfId="0" applyFont="1" applyBorder="1" applyAlignment="1">
      <alignment horizontal="justify" textRotation="90" wrapText="1"/>
    </xf>
    <xf numFmtId="0" fontId="4" fillId="0" borderId="0" xfId="0" applyFont="1" applyBorder="1" applyAlignment="1">
      <alignment horizontal="justify" vertical="top" wrapText="1"/>
    </xf>
    <xf numFmtId="0" fontId="0" fillId="0" borderId="0" xfId="0" applyBorder="1"/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56577</xdr:rowOff>
    </xdr:from>
    <xdr:to>
      <xdr:col>14</xdr:col>
      <xdr:colOff>301625</xdr:colOff>
      <xdr:row>33</xdr:row>
      <xdr:rowOff>85725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877D431-C9BB-44A3-9A1D-1AFC78C8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6577"/>
          <a:ext cx="8709025" cy="6315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101;&#1083;%2018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бный план (печать)"/>
      <sheetName val="график"/>
      <sheetName val="Сводные данные по бюджету време"/>
      <sheetName val="Кабинеты"/>
    </sheetNames>
    <sheetDataSet>
      <sheetData sheetId="0"/>
      <sheetData sheetId="1">
        <row r="4">
          <cell r="B4">
            <v>39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11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11</v>
          </cell>
        </row>
        <row r="6">
          <cell r="F6">
            <v>0</v>
          </cell>
          <cell r="G6">
            <v>0</v>
          </cell>
        </row>
        <row r="7">
          <cell r="D7">
            <v>3</v>
          </cell>
          <cell r="E7">
            <v>5</v>
          </cell>
          <cell r="F7">
            <v>4</v>
          </cell>
          <cell r="G7">
            <v>6</v>
          </cell>
          <cell r="H7">
            <v>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CA815-7977-48C4-8EE8-823297CA0F99}">
  <sheetPr>
    <pageSetUpPr fitToPage="1"/>
  </sheetPr>
  <dimension ref="A1"/>
  <sheetViews>
    <sheetView tabSelected="1" zoomScaleNormal="100" workbookViewId="0">
      <selection activeCell="S26" sqref="S26"/>
    </sheetView>
  </sheetViews>
  <sheetFormatPr defaultRowHeight="15"/>
  <sheetData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workbookViewId="0">
      <selection activeCell="H6" sqref="H6"/>
    </sheetView>
  </sheetViews>
  <sheetFormatPr defaultRowHeight="15"/>
  <cols>
    <col min="1" max="1" width="13.28515625" customWidth="1"/>
    <col min="2" max="2" width="24.7109375" customWidth="1"/>
    <col min="3" max="3" width="14" customWidth="1"/>
    <col min="4" max="4" width="10" customWidth="1"/>
    <col min="5" max="5" width="16.7109375" customWidth="1"/>
    <col min="6" max="6" width="19.5703125" customWidth="1"/>
    <col min="7" max="7" width="10.85546875" customWidth="1"/>
  </cols>
  <sheetData>
    <row r="1" spans="1:8" ht="53.25" customHeight="1">
      <c r="A1" s="141" t="s">
        <v>115</v>
      </c>
      <c r="B1" s="142"/>
      <c r="C1" s="142"/>
      <c r="D1" s="142"/>
      <c r="E1" s="142"/>
      <c r="F1" s="142"/>
      <c r="G1" s="142"/>
      <c r="H1" s="142"/>
    </row>
    <row r="2" spans="1:8" ht="36" customHeight="1">
      <c r="A2" s="31"/>
      <c r="B2" s="32"/>
      <c r="C2" s="32"/>
      <c r="D2" s="32"/>
      <c r="E2" s="32"/>
      <c r="F2" s="32"/>
      <c r="G2" s="32"/>
      <c r="H2" s="32"/>
    </row>
    <row r="3" spans="1:8" ht="36.75" customHeight="1">
      <c r="A3" s="33"/>
      <c r="B3" s="34" t="s">
        <v>116</v>
      </c>
      <c r="C3" s="33"/>
      <c r="D3" s="143" t="s">
        <v>2</v>
      </c>
      <c r="E3" s="143"/>
      <c r="F3" s="143" t="s">
        <v>46</v>
      </c>
      <c r="G3" s="33"/>
      <c r="H3" s="33"/>
    </row>
    <row r="4" spans="1:8" ht="63">
      <c r="A4" s="33" t="s">
        <v>0</v>
      </c>
      <c r="B4" s="34" t="s">
        <v>225</v>
      </c>
      <c r="C4" s="35" t="s">
        <v>1</v>
      </c>
      <c r="D4" s="35" t="s">
        <v>117</v>
      </c>
      <c r="E4" s="33" t="s">
        <v>118</v>
      </c>
      <c r="F4" s="143"/>
      <c r="G4" s="33" t="s">
        <v>5</v>
      </c>
      <c r="H4" s="33" t="s">
        <v>9</v>
      </c>
    </row>
    <row r="5" spans="1:8" ht="15.75">
      <c r="A5" s="33" t="s">
        <v>6</v>
      </c>
      <c r="B5" s="36">
        <v>41</v>
      </c>
      <c r="C5" s="36">
        <f>[1]график!D4</f>
        <v>0</v>
      </c>
      <c r="D5" s="36">
        <f>[1]график!E4</f>
        <v>0</v>
      </c>
      <c r="E5" s="36">
        <f>[1]график!F4</f>
        <v>0</v>
      </c>
      <c r="F5" s="36">
        <f>[1]график!G4</f>
        <v>0</v>
      </c>
      <c r="G5" s="36">
        <f>[1]график!H4</f>
        <v>11</v>
      </c>
      <c r="H5" s="36">
        <v>52</v>
      </c>
    </row>
    <row r="6" spans="1:8" ht="15.75">
      <c r="A6" s="33" t="s">
        <v>7</v>
      </c>
      <c r="B6" s="36">
        <v>34</v>
      </c>
      <c r="C6" s="36">
        <v>7</v>
      </c>
      <c r="D6" s="36">
        <f>[1]график!E5</f>
        <v>0</v>
      </c>
      <c r="E6" s="36">
        <f>[1]график!F5</f>
        <v>0</v>
      </c>
      <c r="F6" s="36">
        <f>[1]график!G5</f>
        <v>0</v>
      </c>
      <c r="G6" s="36">
        <f>[1]график!H5</f>
        <v>11</v>
      </c>
      <c r="H6" s="36">
        <v>52</v>
      </c>
    </row>
    <row r="7" spans="1:8" ht="15.75">
      <c r="A7" s="33" t="s">
        <v>8</v>
      </c>
      <c r="B7" s="36">
        <v>34</v>
      </c>
      <c r="C7" s="36">
        <v>3</v>
      </c>
      <c r="D7" s="36">
        <v>5</v>
      </c>
      <c r="E7" s="36">
        <f>[1]график!F6</f>
        <v>0</v>
      </c>
      <c r="F7" s="36">
        <f>[1]график!G6</f>
        <v>0</v>
      </c>
      <c r="G7" s="36">
        <v>10</v>
      </c>
      <c r="H7" s="36">
        <v>52</v>
      </c>
    </row>
    <row r="8" spans="1:8" ht="15.75">
      <c r="A8" s="33" t="s">
        <v>119</v>
      </c>
      <c r="B8" s="36">
        <v>23</v>
      </c>
      <c r="C8" s="36">
        <f>[1]график!D7</f>
        <v>3</v>
      </c>
      <c r="D8" s="36">
        <f>[1]график!E7</f>
        <v>5</v>
      </c>
      <c r="E8" s="36">
        <f>[1]график!F7</f>
        <v>4</v>
      </c>
      <c r="F8" s="36">
        <f>[1]график!G7</f>
        <v>6</v>
      </c>
      <c r="G8" s="36">
        <f>[1]график!H7</f>
        <v>2</v>
      </c>
      <c r="H8" s="36">
        <f>SUM(B8:G8)</f>
        <v>43</v>
      </c>
    </row>
    <row r="9" spans="1:8" ht="15.75">
      <c r="A9" s="33" t="s">
        <v>9</v>
      </c>
      <c r="B9" s="36">
        <f t="shared" ref="B9:H9" si="0">SUM(B5:B8)</f>
        <v>132</v>
      </c>
      <c r="C9" s="36">
        <f t="shared" si="0"/>
        <v>13</v>
      </c>
      <c r="D9" s="36">
        <f t="shared" si="0"/>
        <v>10</v>
      </c>
      <c r="E9" s="36">
        <f t="shared" si="0"/>
        <v>4</v>
      </c>
      <c r="F9" s="36">
        <f t="shared" si="0"/>
        <v>6</v>
      </c>
      <c r="G9" s="36">
        <f t="shared" si="0"/>
        <v>34</v>
      </c>
      <c r="H9" s="36">
        <f t="shared" si="0"/>
        <v>199</v>
      </c>
    </row>
  </sheetData>
  <mergeCells count="3">
    <mergeCell ref="A1:H1"/>
    <mergeCell ref="D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18"/>
  <sheetViews>
    <sheetView workbookViewId="0">
      <selection activeCell="AU7" sqref="AU7"/>
    </sheetView>
  </sheetViews>
  <sheetFormatPr defaultRowHeight="15"/>
  <cols>
    <col min="1" max="1" width="4.42578125" customWidth="1"/>
    <col min="2" max="2" width="4.5703125" customWidth="1"/>
    <col min="3" max="3" width="8.28515625" customWidth="1"/>
    <col min="4" max="4" width="4" bestFit="1" customWidth="1"/>
    <col min="5" max="5" width="3.5703125" bestFit="1" customWidth="1"/>
    <col min="6" max="6" width="3" customWidth="1"/>
    <col min="7" max="7" width="2.42578125" customWidth="1"/>
    <col min="8" max="8" width="4" bestFit="1" customWidth="1"/>
    <col min="9" max="9" width="2.7109375" customWidth="1"/>
    <col min="10" max="25" width="2" customWidth="1"/>
    <col min="26" max="26" width="3.140625" customWidth="1"/>
    <col min="27" max="61" width="2" customWidth="1"/>
  </cols>
  <sheetData>
    <row r="1" spans="1:61" ht="35.25" customHeight="1">
      <c r="A1" s="209" t="s">
        <v>9</v>
      </c>
      <c r="B1" s="220" t="s">
        <v>227</v>
      </c>
      <c r="C1" s="221"/>
      <c r="D1" s="209" t="s">
        <v>1</v>
      </c>
      <c r="E1" s="209" t="s">
        <v>2</v>
      </c>
      <c r="F1" s="209" t="s">
        <v>90</v>
      </c>
      <c r="G1" s="209" t="s">
        <v>45</v>
      </c>
      <c r="H1" s="209" t="s">
        <v>5</v>
      </c>
      <c r="I1" s="210" t="s">
        <v>91</v>
      </c>
      <c r="J1" s="213" t="s">
        <v>228</v>
      </c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5"/>
    </row>
    <row r="2" spans="1:61" ht="15.75">
      <c r="A2" s="209"/>
      <c r="B2" s="222"/>
      <c r="C2" s="223"/>
      <c r="D2" s="209"/>
      <c r="E2" s="209"/>
      <c r="F2" s="209"/>
      <c r="G2" s="209"/>
      <c r="H2" s="209"/>
      <c r="I2" s="211"/>
      <c r="J2" s="216" t="s">
        <v>92</v>
      </c>
      <c r="K2" s="217"/>
      <c r="L2" s="217"/>
      <c r="M2" s="217"/>
      <c r="N2" s="199"/>
      <c r="O2" s="218" t="s">
        <v>93</v>
      </c>
      <c r="P2" s="218"/>
      <c r="Q2" s="218"/>
      <c r="R2" s="218"/>
      <c r="S2" s="206" t="s">
        <v>94</v>
      </c>
      <c r="T2" s="206"/>
      <c r="U2" s="206"/>
      <c r="V2" s="206"/>
      <c r="W2" s="216" t="s">
        <v>95</v>
      </c>
      <c r="X2" s="219"/>
      <c r="Y2" s="219"/>
      <c r="Z2" s="219"/>
      <c r="AA2" s="199"/>
      <c r="AB2" s="206" t="s">
        <v>96</v>
      </c>
      <c r="AC2" s="206"/>
      <c r="AD2" s="206"/>
      <c r="AE2" s="206"/>
      <c r="AF2" s="206" t="s">
        <v>97</v>
      </c>
      <c r="AG2" s="206"/>
      <c r="AH2" s="206"/>
      <c r="AI2" s="206"/>
      <c r="AJ2" s="206" t="s">
        <v>98</v>
      </c>
      <c r="AK2" s="206"/>
      <c r="AL2" s="206"/>
      <c r="AM2" s="206"/>
      <c r="AN2" s="206"/>
      <c r="AO2" s="206" t="s">
        <v>99</v>
      </c>
      <c r="AP2" s="206"/>
      <c r="AQ2" s="206"/>
      <c r="AR2" s="206"/>
      <c r="AS2" s="206" t="s">
        <v>100</v>
      </c>
      <c r="AT2" s="206"/>
      <c r="AU2" s="206"/>
      <c r="AV2" s="206"/>
      <c r="AW2" s="206" t="s">
        <v>101</v>
      </c>
      <c r="AX2" s="206"/>
      <c r="AY2" s="206"/>
      <c r="AZ2" s="206"/>
      <c r="BA2" s="206"/>
      <c r="BB2" s="206" t="s">
        <v>102</v>
      </c>
      <c r="BC2" s="206"/>
      <c r="BD2" s="206"/>
      <c r="BE2" s="206"/>
      <c r="BF2" s="206" t="s">
        <v>103</v>
      </c>
      <c r="BG2" s="206"/>
      <c r="BH2" s="206"/>
      <c r="BI2" s="206"/>
    </row>
    <row r="3" spans="1:61" ht="17.25">
      <c r="A3" s="209"/>
      <c r="B3" s="224"/>
      <c r="C3" s="225"/>
      <c r="D3" s="209"/>
      <c r="E3" s="209"/>
      <c r="F3" s="209"/>
      <c r="G3" s="209"/>
      <c r="H3" s="209"/>
      <c r="I3" s="212"/>
      <c r="J3" s="121">
        <v>1</v>
      </c>
      <c r="K3" s="121">
        <v>2</v>
      </c>
      <c r="L3" s="121">
        <v>3</v>
      </c>
      <c r="M3" s="121">
        <v>4</v>
      </c>
      <c r="N3" s="121">
        <v>5</v>
      </c>
      <c r="O3" s="121">
        <v>6</v>
      </c>
      <c r="P3" s="121">
        <v>7</v>
      </c>
      <c r="Q3" s="121">
        <v>8</v>
      </c>
      <c r="R3" s="121">
        <v>9</v>
      </c>
      <c r="S3" s="121">
        <v>10</v>
      </c>
      <c r="T3" s="121">
        <v>11</v>
      </c>
      <c r="U3" s="121">
        <v>12</v>
      </c>
      <c r="V3" s="121">
        <v>13</v>
      </c>
      <c r="W3" s="121">
        <v>14</v>
      </c>
      <c r="X3" s="121">
        <v>15</v>
      </c>
      <c r="Y3" s="121">
        <v>16</v>
      </c>
      <c r="Z3" s="121">
        <v>17</v>
      </c>
      <c r="AA3" s="121">
        <v>18</v>
      </c>
      <c r="AB3" s="121">
        <v>19</v>
      </c>
      <c r="AC3" s="121">
        <v>20</v>
      </c>
      <c r="AD3" s="121">
        <v>21</v>
      </c>
      <c r="AE3" s="121">
        <v>22</v>
      </c>
      <c r="AF3" s="121">
        <v>23</v>
      </c>
      <c r="AG3" s="121">
        <v>24</v>
      </c>
      <c r="AH3" s="121">
        <v>25</v>
      </c>
      <c r="AI3" s="121">
        <v>26</v>
      </c>
      <c r="AJ3" s="121">
        <v>27</v>
      </c>
      <c r="AK3" s="121">
        <v>28</v>
      </c>
      <c r="AL3" s="121">
        <v>29</v>
      </c>
      <c r="AM3" s="121">
        <v>30</v>
      </c>
      <c r="AN3" s="121">
        <v>31</v>
      </c>
      <c r="AO3" s="121">
        <v>32</v>
      </c>
      <c r="AP3" s="121">
        <v>33</v>
      </c>
      <c r="AQ3" s="121">
        <v>34</v>
      </c>
      <c r="AR3" s="121">
        <v>35</v>
      </c>
      <c r="AS3" s="121">
        <v>36</v>
      </c>
      <c r="AT3" s="121">
        <v>37</v>
      </c>
      <c r="AU3" s="121">
        <v>38</v>
      </c>
      <c r="AV3" s="121">
        <v>39</v>
      </c>
      <c r="AW3" s="121">
        <v>40</v>
      </c>
      <c r="AX3" s="121">
        <v>41</v>
      </c>
      <c r="AY3" s="121">
        <v>42</v>
      </c>
      <c r="AZ3" s="121">
        <v>43</v>
      </c>
      <c r="BA3" s="121">
        <v>44</v>
      </c>
      <c r="BB3" s="121">
        <v>45</v>
      </c>
      <c r="BC3" s="121">
        <v>46</v>
      </c>
      <c r="BD3" s="121">
        <v>47</v>
      </c>
      <c r="BE3" s="121">
        <v>48</v>
      </c>
      <c r="BF3" s="122">
        <v>49</v>
      </c>
      <c r="BG3" s="122">
        <v>50</v>
      </c>
      <c r="BH3" s="122">
        <v>51</v>
      </c>
      <c r="BI3" s="121">
        <v>52</v>
      </c>
    </row>
    <row r="4" spans="1:61" ht="15.75">
      <c r="A4" s="28">
        <f>SUM(B4:H4)</f>
        <v>52</v>
      </c>
      <c r="B4" s="198">
        <v>41</v>
      </c>
      <c r="C4" s="199"/>
      <c r="D4" s="123">
        <f>COUNTIF(J4:BI4,"у")</f>
        <v>0</v>
      </c>
      <c r="E4" s="123">
        <f>COUNTIF(J4:BI4,"пс")</f>
        <v>0</v>
      </c>
      <c r="F4" s="123">
        <f>COUNTIF(J4:BI4,"пд")</f>
        <v>0</v>
      </c>
      <c r="G4" s="123">
        <f>COUNTIF(J4:BI4,"гиа")</f>
        <v>0</v>
      </c>
      <c r="H4" s="123">
        <f>COUNTIF(J4:BI4,"к")</f>
        <v>11</v>
      </c>
      <c r="I4" s="123">
        <v>1</v>
      </c>
      <c r="J4" s="123" t="s">
        <v>104</v>
      </c>
      <c r="K4" s="123" t="s">
        <v>104</v>
      </c>
      <c r="L4" s="123" t="s">
        <v>104</v>
      </c>
      <c r="M4" s="123" t="s">
        <v>104</v>
      </c>
      <c r="N4" s="123" t="s">
        <v>104</v>
      </c>
      <c r="O4" s="123" t="s">
        <v>104</v>
      </c>
      <c r="P4" s="123" t="s">
        <v>104</v>
      </c>
      <c r="Q4" s="123" t="s">
        <v>104</v>
      </c>
      <c r="R4" s="123" t="s">
        <v>104</v>
      </c>
      <c r="S4" s="123" t="s">
        <v>104</v>
      </c>
      <c r="T4" s="123" t="s">
        <v>104</v>
      </c>
      <c r="U4" s="124" t="s">
        <v>104</v>
      </c>
      <c r="V4" s="123" t="s">
        <v>104</v>
      </c>
      <c r="W4" s="123" t="s">
        <v>104</v>
      </c>
      <c r="X4" s="123" t="s">
        <v>104</v>
      </c>
      <c r="Y4" s="123" t="s">
        <v>104</v>
      </c>
      <c r="Z4" s="123" t="s">
        <v>104</v>
      </c>
      <c r="AA4" s="123" t="s">
        <v>105</v>
      </c>
      <c r="AB4" s="123" t="s">
        <v>105</v>
      </c>
      <c r="AC4" s="123" t="s">
        <v>104</v>
      </c>
      <c r="AD4" s="123" t="s">
        <v>104</v>
      </c>
      <c r="AE4" s="123" t="s">
        <v>104</v>
      </c>
      <c r="AF4" s="123" t="s">
        <v>104</v>
      </c>
      <c r="AG4" s="123" t="s">
        <v>104</v>
      </c>
      <c r="AH4" s="123" t="s">
        <v>104</v>
      </c>
      <c r="AI4" s="123" t="s">
        <v>104</v>
      </c>
      <c r="AJ4" s="123" t="s">
        <v>104</v>
      </c>
      <c r="AK4" s="123" t="s">
        <v>104</v>
      </c>
      <c r="AL4" s="123" t="s">
        <v>104</v>
      </c>
      <c r="AM4" s="123" t="s">
        <v>104</v>
      </c>
      <c r="AN4" s="123" t="s">
        <v>104</v>
      </c>
      <c r="AO4" s="123" t="s">
        <v>104</v>
      </c>
      <c r="AP4" s="123" t="s">
        <v>104</v>
      </c>
      <c r="AQ4" s="123" t="s">
        <v>104</v>
      </c>
      <c r="AR4" s="123" t="s">
        <v>104</v>
      </c>
      <c r="AS4" s="123" t="s">
        <v>104</v>
      </c>
      <c r="AT4" s="123" t="s">
        <v>104</v>
      </c>
      <c r="AU4" s="123" t="s">
        <v>104</v>
      </c>
      <c r="AV4" s="123" t="s">
        <v>104</v>
      </c>
      <c r="AW4" s="123" t="s">
        <v>104</v>
      </c>
      <c r="AX4" s="123" t="s">
        <v>104</v>
      </c>
      <c r="AY4" s="123" t="s">
        <v>106</v>
      </c>
      <c r="AZ4" s="123" t="s">
        <v>106</v>
      </c>
      <c r="BA4" s="123" t="s">
        <v>105</v>
      </c>
      <c r="BB4" s="123" t="s">
        <v>105</v>
      </c>
      <c r="BC4" s="123" t="s">
        <v>105</v>
      </c>
      <c r="BD4" s="123" t="s">
        <v>105</v>
      </c>
      <c r="BE4" s="123" t="s">
        <v>105</v>
      </c>
      <c r="BF4" s="123" t="s">
        <v>105</v>
      </c>
      <c r="BG4" s="123" t="s">
        <v>105</v>
      </c>
      <c r="BH4" s="123" t="s">
        <v>105</v>
      </c>
      <c r="BI4" s="123" t="s">
        <v>105</v>
      </c>
    </row>
    <row r="5" spans="1:61" ht="45">
      <c r="A5" s="28">
        <f>SUM(B5:H5)</f>
        <v>52</v>
      </c>
      <c r="B5" s="198">
        <v>34</v>
      </c>
      <c r="C5" s="199"/>
      <c r="D5" s="123">
        <v>7</v>
      </c>
      <c r="E5" s="123">
        <f>COUNTIF(J5:BI5,"пс")</f>
        <v>0</v>
      </c>
      <c r="F5" s="123">
        <f>COUNTIF(J5:BI5,"пд")</f>
        <v>0</v>
      </c>
      <c r="G5" s="123">
        <f>COUNTIF(J5:BI5,"гиа")</f>
        <v>0</v>
      </c>
      <c r="H5" s="123">
        <v>11</v>
      </c>
      <c r="I5" s="123">
        <v>2</v>
      </c>
      <c r="J5" s="123" t="s">
        <v>104</v>
      </c>
      <c r="K5" s="123" t="s">
        <v>104</v>
      </c>
      <c r="L5" s="123" t="s">
        <v>104</v>
      </c>
      <c r="M5" s="123" t="s">
        <v>104</v>
      </c>
      <c r="N5" s="123" t="s">
        <v>104</v>
      </c>
      <c r="O5" s="123" t="s">
        <v>104</v>
      </c>
      <c r="P5" s="123" t="s">
        <v>104</v>
      </c>
      <c r="Q5" s="123" t="s">
        <v>104</v>
      </c>
      <c r="R5" s="123" t="s">
        <v>104</v>
      </c>
      <c r="S5" s="123" t="s">
        <v>104</v>
      </c>
      <c r="T5" s="123" t="s">
        <v>104</v>
      </c>
      <c r="U5" s="124" t="s">
        <v>104</v>
      </c>
      <c r="V5" s="123" t="s">
        <v>104</v>
      </c>
      <c r="W5" s="123" t="s">
        <v>104</v>
      </c>
      <c r="X5" s="123" t="s">
        <v>104</v>
      </c>
      <c r="Y5" s="123" t="s">
        <v>104</v>
      </c>
      <c r="Z5" s="125" t="s">
        <v>238</v>
      </c>
      <c r="AA5" s="123" t="s">
        <v>105</v>
      </c>
      <c r="AB5" s="123" t="s">
        <v>105</v>
      </c>
      <c r="AC5" s="121" t="s">
        <v>104</v>
      </c>
      <c r="AD5" s="121" t="s">
        <v>104</v>
      </c>
      <c r="AE5" s="121" t="s">
        <v>104</v>
      </c>
      <c r="AF5" s="121" t="s">
        <v>226</v>
      </c>
      <c r="AG5" s="121" t="s">
        <v>107</v>
      </c>
      <c r="AH5" s="121" t="s">
        <v>104</v>
      </c>
      <c r="AI5" s="121" t="s">
        <v>109</v>
      </c>
      <c r="AJ5" s="121" t="s">
        <v>108</v>
      </c>
      <c r="AK5" s="121" t="s">
        <v>108</v>
      </c>
      <c r="AL5" s="121" t="s">
        <v>108</v>
      </c>
      <c r="AM5" s="121" t="s">
        <v>108</v>
      </c>
      <c r="AN5" s="121" t="s">
        <v>104</v>
      </c>
      <c r="AO5" s="123" t="s">
        <v>104</v>
      </c>
      <c r="AP5" s="123" t="s">
        <v>104</v>
      </c>
      <c r="AQ5" s="121" t="s">
        <v>104</v>
      </c>
      <c r="AR5" s="121" t="s">
        <v>107</v>
      </c>
      <c r="AS5" s="121" t="s">
        <v>107</v>
      </c>
      <c r="AT5" s="121" t="s">
        <v>104</v>
      </c>
      <c r="AU5" s="121" t="s">
        <v>104</v>
      </c>
      <c r="AV5" s="121" t="s">
        <v>107</v>
      </c>
      <c r="AW5" s="121" t="s">
        <v>109</v>
      </c>
      <c r="AX5" s="121" t="s">
        <v>109</v>
      </c>
      <c r="AY5" s="121" t="s">
        <v>239</v>
      </c>
      <c r="AZ5" s="123" t="s">
        <v>108</v>
      </c>
      <c r="BA5" s="123" t="s">
        <v>105</v>
      </c>
      <c r="BB5" s="123" t="s">
        <v>105</v>
      </c>
      <c r="BC5" s="123" t="s">
        <v>105</v>
      </c>
      <c r="BD5" s="123" t="s">
        <v>105</v>
      </c>
      <c r="BE5" s="123" t="s">
        <v>105</v>
      </c>
      <c r="BF5" s="123" t="s">
        <v>105</v>
      </c>
      <c r="BG5" s="123" t="s">
        <v>105</v>
      </c>
      <c r="BH5" s="123" t="s">
        <v>105</v>
      </c>
      <c r="BI5" s="123" t="s">
        <v>105</v>
      </c>
    </row>
    <row r="6" spans="1:61" ht="19.5">
      <c r="A6" s="28">
        <f>SUM(B6:H6)</f>
        <v>52</v>
      </c>
      <c r="B6" s="198">
        <v>34</v>
      </c>
      <c r="C6" s="199"/>
      <c r="D6" s="123">
        <v>3</v>
      </c>
      <c r="E6" s="123">
        <f>COUNTIF(J6:BI6,"пс")</f>
        <v>5</v>
      </c>
      <c r="F6" s="123">
        <f>COUNTIF(J6:BI6,"пд")</f>
        <v>0</v>
      </c>
      <c r="G6" s="123">
        <f>COUNTIF(J6:BI6,"гиа")</f>
        <v>0</v>
      </c>
      <c r="H6" s="123">
        <f>COUNTIF(J6:BI6,"к")</f>
        <v>10</v>
      </c>
      <c r="I6" s="123">
        <v>3</v>
      </c>
      <c r="J6" s="123" t="s">
        <v>104</v>
      </c>
      <c r="K6" s="121" t="s">
        <v>110</v>
      </c>
      <c r="L6" s="121" t="s">
        <v>110</v>
      </c>
      <c r="M6" s="121" t="s">
        <v>110</v>
      </c>
      <c r="N6" s="121" t="s">
        <v>110</v>
      </c>
      <c r="O6" s="121" t="s">
        <v>110</v>
      </c>
      <c r="P6" s="121" t="s">
        <v>110</v>
      </c>
      <c r="Q6" s="121" t="s">
        <v>110</v>
      </c>
      <c r="R6" s="121" t="s">
        <v>110</v>
      </c>
      <c r="S6" s="121" t="s">
        <v>110</v>
      </c>
      <c r="T6" s="121" t="s">
        <v>110</v>
      </c>
      <c r="U6" s="121" t="s">
        <v>110</v>
      </c>
      <c r="V6" s="121" t="s">
        <v>110</v>
      </c>
      <c r="W6" s="123" t="s">
        <v>104</v>
      </c>
      <c r="X6" s="123" t="s">
        <v>104</v>
      </c>
      <c r="Y6" s="123" t="s">
        <v>104</v>
      </c>
      <c r="Z6" s="123" t="s">
        <v>104</v>
      </c>
      <c r="AA6" s="123" t="s">
        <v>105</v>
      </c>
      <c r="AB6" s="123" t="s">
        <v>105</v>
      </c>
      <c r="AC6" s="123" t="s">
        <v>104</v>
      </c>
      <c r="AD6" s="123" t="s">
        <v>106</v>
      </c>
      <c r="AE6" s="123" t="s">
        <v>104</v>
      </c>
      <c r="AF6" s="123" t="s">
        <v>104</v>
      </c>
      <c r="AG6" s="123" t="s">
        <v>104</v>
      </c>
      <c r="AH6" s="123" t="s">
        <v>104</v>
      </c>
      <c r="AI6" s="123" t="s">
        <v>104</v>
      </c>
      <c r="AJ6" s="123" t="s">
        <v>104</v>
      </c>
      <c r="AK6" s="123" t="s">
        <v>104</v>
      </c>
      <c r="AL6" s="123" t="s">
        <v>104</v>
      </c>
      <c r="AM6" s="123" t="s">
        <v>104</v>
      </c>
      <c r="AN6" s="123" t="s">
        <v>104</v>
      </c>
      <c r="AO6" s="123" t="s">
        <v>104</v>
      </c>
      <c r="AP6" s="123" t="s">
        <v>104</v>
      </c>
      <c r="AQ6" s="123" t="s">
        <v>104</v>
      </c>
      <c r="AR6" s="123" t="s">
        <v>104</v>
      </c>
      <c r="AS6" s="123" t="s">
        <v>104</v>
      </c>
      <c r="AT6" s="123" t="s">
        <v>104</v>
      </c>
      <c r="AU6" s="123" t="s">
        <v>106</v>
      </c>
      <c r="AV6" s="123" t="s">
        <v>108</v>
      </c>
      <c r="AW6" s="123" t="s">
        <v>111</v>
      </c>
      <c r="AX6" s="123" t="s">
        <v>111</v>
      </c>
      <c r="AY6" s="123" t="s">
        <v>111</v>
      </c>
      <c r="AZ6" s="123" t="s">
        <v>111</v>
      </c>
      <c r="BA6" s="123" t="s">
        <v>111</v>
      </c>
      <c r="BB6" s="123" t="s">
        <v>105</v>
      </c>
      <c r="BC6" s="123" t="s">
        <v>105</v>
      </c>
      <c r="BD6" s="123" t="s">
        <v>105</v>
      </c>
      <c r="BE6" s="123" t="s">
        <v>105</v>
      </c>
      <c r="BF6" s="123" t="s">
        <v>105</v>
      </c>
      <c r="BG6" s="123" t="s">
        <v>105</v>
      </c>
      <c r="BH6" s="123" t="s">
        <v>105</v>
      </c>
      <c r="BI6" s="123" t="s">
        <v>105</v>
      </c>
    </row>
    <row r="7" spans="1:61" ht="22.5">
      <c r="A7" s="28">
        <f>SUM(B7:H7)</f>
        <v>43</v>
      </c>
      <c r="B7" s="198">
        <v>23</v>
      </c>
      <c r="C7" s="199"/>
      <c r="D7" s="123">
        <f>COUNTIF(J7:BI7,"у")</f>
        <v>3</v>
      </c>
      <c r="E7" s="123">
        <f>COUNTIF(J7:BI7,"пс")</f>
        <v>5</v>
      </c>
      <c r="F7" s="123">
        <f>COUNTIF(J7:BI7,"пд")</f>
        <v>4</v>
      </c>
      <c r="G7" s="123">
        <f>COUNTIF(J7:BI7,"гиа")</f>
        <v>6</v>
      </c>
      <c r="H7" s="123">
        <f>COUNTIF(J7:BI7,"к")</f>
        <v>2</v>
      </c>
      <c r="I7" s="123">
        <v>4</v>
      </c>
      <c r="J7" s="123" t="s">
        <v>111</v>
      </c>
      <c r="K7" s="123" t="s">
        <v>111</v>
      </c>
      <c r="L7" s="123" t="s">
        <v>111</v>
      </c>
      <c r="M7" s="123" t="s">
        <v>111</v>
      </c>
      <c r="N7" s="123" t="s">
        <v>111</v>
      </c>
      <c r="O7" s="123" t="s">
        <v>104</v>
      </c>
      <c r="P7" s="123" t="s">
        <v>104</v>
      </c>
      <c r="Q7" s="123" t="s">
        <v>104</v>
      </c>
      <c r="R7" s="123" t="s">
        <v>104</v>
      </c>
      <c r="S7" s="123" t="s">
        <v>104</v>
      </c>
      <c r="T7" s="123" t="s">
        <v>104</v>
      </c>
      <c r="U7" s="123" t="s">
        <v>104</v>
      </c>
      <c r="V7" s="123" t="s">
        <v>104</v>
      </c>
      <c r="W7" s="123" t="s">
        <v>104</v>
      </c>
      <c r="X7" s="123" t="s">
        <v>104</v>
      </c>
      <c r="Y7" s="123" t="s">
        <v>104</v>
      </c>
      <c r="Z7" s="123" t="s">
        <v>104</v>
      </c>
      <c r="AA7" s="123" t="s">
        <v>105</v>
      </c>
      <c r="AB7" s="123" t="s">
        <v>105</v>
      </c>
      <c r="AC7" s="123" t="s">
        <v>104</v>
      </c>
      <c r="AD7" s="123" t="s">
        <v>104</v>
      </c>
      <c r="AE7" s="123" t="s">
        <v>104</v>
      </c>
      <c r="AF7" s="123" t="s">
        <v>104</v>
      </c>
      <c r="AG7" s="123" t="s">
        <v>104</v>
      </c>
      <c r="AH7" s="123" t="s">
        <v>104</v>
      </c>
      <c r="AI7" s="123" t="s">
        <v>104</v>
      </c>
      <c r="AJ7" s="123" t="s">
        <v>104</v>
      </c>
      <c r="AK7" s="123" t="s">
        <v>104</v>
      </c>
      <c r="AL7" s="123" t="s">
        <v>104</v>
      </c>
      <c r="AM7" s="123" t="s">
        <v>106</v>
      </c>
      <c r="AN7" s="123" t="s">
        <v>108</v>
      </c>
      <c r="AO7" s="123" t="s">
        <v>108</v>
      </c>
      <c r="AP7" s="126" t="s">
        <v>108</v>
      </c>
      <c r="AQ7" s="121" t="s">
        <v>112</v>
      </c>
      <c r="AR7" s="121" t="s">
        <v>112</v>
      </c>
      <c r="AS7" s="121" t="s">
        <v>112</v>
      </c>
      <c r="AT7" s="121" t="s">
        <v>112</v>
      </c>
      <c r="AU7" s="121" t="s">
        <v>113</v>
      </c>
      <c r="AV7" s="121" t="s">
        <v>113</v>
      </c>
      <c r="AW7" s="121" t="s">
        <v>113</v>
      </c>
      <c r="AX7" s="121" t="s">
        <v>113</v>
      </c>
      <c r="AY7" s="121" t="s">
        <v>113</v>
      </c>
      <c r="AZ7" s="127" t="s">
        <v>113</v>
      </c>
      <c r="BA7" s="123"/>
      <c r="BB7" s="123"/>
      <c r="BC7" s="123"/>
      <c r="BD7" s="123"/>
      <c r="BE7" s="123"/>
      <c r="BF7" s="123"/>
      <c r="BG7" s="123"/>
      <c r="BH7" s="123"/>
      <c r="BI7" s="123"/>
    </row>
    <row r="8" spans="1:61" ht="15.75">
      <c r="A8" s="28">
        <f t="shared" ref="A8:H8" si="0">SUM(A4:A7)</f>
        <v>199</v>
      </c>
      <c r="B8" s="198">
        <f t="shared" si="0"/>
        <v>132</v>
      </c>
      <c r="C8" s="199"/>
      <c r="D8" s="123">
        <f t="shared" si="0"/>
        <v>13</v>
      </c>
      <c r="E8" s="123">
        <f t="shared" si="0"/>
        <v>10</v>
      </c>
      <c r="F8" s="123">
        <f t="shared" si="0"/>
        <v>4</v>
      </c>
      <c r="G8" s="123">
        <f t="shared" si="0"/>
        <v>6</v>
      </c>
      <c r="H8" s="123">
        <f t="shared" si="0"/>
        <v>34</v>
      </c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9"/>
    </row>
    <row r="9" spans="1:61" ht="15.75">
      <c r="A9" s="30"/>
      <c r="B9" s="130"/>
      <c r="C9" s="130"/>
      <c r="D9" s="130"/>
      <c r="E9" s="130"/>
      <c r="F9" s="130"/>
      <c r="G9" s="207" t="s">
        <v>114</v>
      </c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</row>
    <row r="10" spans="1:61" ht="15.75">
      <c r="A10" s="29"/>
      <c r="B10" s="128"/>
      <c r="C10" s="128"/>
      <c r="D10" s="128"/>
      <c r="E10" s="128"/>
      <c r="F10" s="128"/>
      <c r="G10" s="200" t="s">
        <v>229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2"/>
      <c r="Y10" s="202"/>
      <c r="Z10" s="202"/>
      <c r="AA10" s="202"/>
      <c r="AB10" s="202"/>
      <c r="AC10" s="202"/>
      <c r="AD10" s="202"/>
      <c r="AE10" s="202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</row>
    <row r="11" spans="1:61" ht="15.75">
      <c r="A11" s="29"/>
      <c r="B11" s="128"/>
      <c r="C11" s="128"/>
      <c r="D11" s="128"/>
      <c r="E11" s="128"/>
      <c r="F11" s="128"/>
      <c r="G11" s="200" t="s">
        <v>230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2"/>
      <c r="Z11" s="202"/>
      <c r="AA11" s="202"/>
      <c r="AB11" s="202"/>
      <c r="AC11" s="202"/>
      <c r="AD11" s="202"/>
      <c r="AE11" s="202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</row>
    <row r="12" spans="1:61" ht="15.75">
      <c r="A12" s="29"/>
      <c r="B12" s="128"/>
      <c r="C12" s="128"/>
      <c r="D12" s="128"/>
      <c r="E12" s="128"/>
      <c r="F12" s="128"/>
      <c r="G12" s="200" t="s">
        <v>231</v>
      </c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2"/>
      <c r="Z12" s="202"/>
      <c r="AA12" s="202"/>
      <c r="AB12" s="202"/>
      <c r="AC12" s="202"/>
      <c r="AD12" s="202"/>
      <c r="AE12" s="202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</row>
    <row r="13" spans="1:61" ht="15.75">
      <c r="A13" s="29"/>
      <c r="B13" s="128"/>
      <c r="C13" s="128"/>
      <c r="D13" s="128"/>
      <c r="E13" s="128"/>
      <c r="F13" s="128"/>
      <c r="G13" s="200" t="s">
        <v>232</v>
      </c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2"/>
      <c r="Z13" s="202"/>
      <c r="AA13" s="202"/>
      <c r="AB13" s="202"/>
      <c r="AC13" s="202"/>
      <c r="AD13" s="202"/>
      <c r="AE13" s="202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</row>
    <row r="14" spans="1:61" ht="15.75">
      <c r="A14" s="29"/>
      <c r="B14" s="128"/>
      <c r="C14" s="128"/>
      <c r="D14" s="128"/>
      <c r="E14" s="128"/>
      <c r="F14" s="128"/>
      <c r="G14" s="200" t="s">
        <v>233</v>
      </c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2"/>
      <c r="Z14" s="202"/>
      <c r="AA14" s="202"/>
      <c r="AB14" s="202"/>
      <c r="AC14" s="202"/>
      <c r="AD14" s="202"/>
      <c r="AE14" s="202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</row>
    <row r="15" spans="1:61" ht="15.75">
      <c r="A15" s="29"/>
      <c r="B15" s="128"/>
      <c r="C15" s="128"/>
      <c r="D15" s="128"/>
      <c r="E15" s="128"/>
      <c r="F15" s="128"/>
      <c r="G15" s="200" t="s">
        <v>234</v>
      </c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2"/>
      <c r="Z15" s="202"/>
      <c r="AA15" s="202"/>
      <c r="AB15" s="202"/>
      <c r="AC15" s="202"/>
      <c r="AD15" s="202"/>
      <c r="AE15" s="202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</row>
    <row r="16" spans="1:61" ht="15.75">
      <c r="A16" s="29"/>
      <c r="B16" s="128"/>
      <c r="C16" s="128"/>
      <c r="D16" s="128"/>
      <c r="E16" s="128"/>
      <c r="F16" s="128"/>
      <c r="G16" s="200" t="s">
        <v>235</v>
      </c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2"/>
      <c r="Z16" s="202"/>
      <c r="AA16" s="202"/>
      <c r="AB16" s="202"/>
      <c r="AC16" s="202"/>
      <c r="AD16" s="202"/>
      <c r="AE16" s="202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</row>
    <row r="17" spans="1:61" ht="15.75">
      <c r="A17" s="29"/>
      <c r="B17" s="128"/>
      <c r="C17" s="128"/>
      <c r="D17" s="128"/>
      <c r="E17" s="128"/>
      <c r="F17" s="128"/>
      <c r="G17" s="203" t="s">
        <v>236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4"/>
      <c r="Z17" s="204"/>
      <c r="AA17" s="204"/>
      <c r="AB17" s="204"/>
      <c r="AC17" s="204"/>
      <c r="AD17" s="204"/>
      <c r="AE17" s="204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</row>
    <row r="18" spans="1:61" ht="15.75">
      <c r="A18" s="29"/>
      <c r="B18" s="128"/>
      <c r="C18" s="128"/>
      <c r="D18" s="128"/>
      <c r="E18" s="128"/>
      <c r="F18" s="128"/>
      <c r="G18" s="205" t="s">
        <v>237</v>
      </c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</row>
  </sheetData>
  <mergeCells count="36">
    <mergeCell ref="F1:F3"/>
    <mergeCell ref="A1:A3"/>
    <mergeCell ref="D1:D3"/>
    <mergeCell ref="E1:E3"/>
    <mergeCell ref="B1:C3"/>
    <mergeCell ref="BF2:BI2"/>
    <mergeCell ref="G1:G3"/>
    <mergeCell ref="H1:H3"/>
    <mergeCell ref="I1:I3"/>
    <mergeCell ref="J1:BI1"/>
    <mergeCell ref="J2:N2"/>
    <mergeCell ref="O2:R2"/>
    <mergeCell ref="S2:V2"/>
    <mergeCell ref="W2:AA2"/>
    <mergeCell ref="AB2:AE2"/>
    <mergeCell ref="AF2:AI2"/>
    <mergeCell ref="G10:AE10"/>
    <mergeCell ref="G11:AE11"/>
    <mergeCell ref="G12:AE12"/>
    <mergeCell ref="G13:AE13"/>
    <mergeCell ref="BB2:BE2"/>
    <mergeCell ref="AJ2:AN2"/>
    <mergeCell ref="AO2:AR2"/>
    <mergeCell ref="AS2:AV2"/>
    <mergeCell ref="AW2:BA2"/>
    <mergeCell ref="G9:AE9"/>
    <mergeCell ref="G15:AE15"/>
    <mergeCell ref="G16:AE16"/>
    <mergeCell ref="G17:AE17"/>
    <mergeCell ref="G18:AE18"/>
    <mergeCell ref="G14:AE14"/>
    <mergeCell ref="B4:C4"/>
    <mergeCell ref="B5:C5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2"/>
  <sheetViews>
    <sheetView zoomScale="80" zoomScaleNormal="80" workbookViewId="0">
      <pane xSplit="2" ySplit="7" topLeftCell="C105" activePane="bottomRight" state="frozen"/>
      <selection pane="topRight" activeCell="C1" sqref="C1"/>
      <selection pane="bottomLeft" activeCell="A8" sqref="A8"/>
      <selection pane="bottomRight" activeCell="K113" sqref="K113"/>
    </sheetView>
  </sheetViews>
  <sheetFormatPr defaultRowHeight="15"/>
  <cols>
    <col min="1" max="1" width="10.5703125" customWidth="1"/>
    <col min="2" max="2" width="34.5703125" customWidth="1"/>
    <col min="4" max="4" width="5.7109375" customWidth="1"/>
    <col min="5" max="6" width="6.140625" customWidth="1"/>
    <col min="7" max="12" width="5" customWidth="1"/>
    <col min="13" max="13" width="7.7109375" customWidth="1"/>
    <col min="14" max="14" width="7.5703125" customWidth="1"/>
  </cols>
  <sheetData>
    <row r="1" spans="1:19" ht="15.75" thickBot="1">
      <c r="A1" s="151" t="s">
        <v>10</v>
      </c>
      <c r="B1" s="151"/>
      <c r="C1" s="151"/>
      <c r="D1" s="151"/>
      <c r="E1" s="151"/>
      <c r="F1" s="151"/>
      <c r="G1" s="151"/>
    </row>
    <row r="2" spans="1:19" ht="23.25" customHeight="1" thickBot="1">
      <c r="A2" s="152" t="s">
        <v>11</v>
      </c>
      <c r="B2" s="155" t="s">
        <v>12</v>
      </c>
      <c r="C2" s="158" t="s">
        <v>81</v>
      </c>
      <c r="D2" s="152" t="s">
        <v>13</v>
      </c>
      <c r="E2" s="161" t="s">
        <v>14</v>
      </c>
      <c r="F2" s="162"/>
      <c r="G2" s="162"/>
      <c r="H2" s="162"/>
      <c r="I2" s="162"/>
      <c r="J2" s="162"/>
      <c r="K2" s="162"/>
      <c r="L2" s="163"/>
      <c r="M2" s="169" t="s">
        <v>54</v>
      </c>
      <c r="N2" s="170"/>
      <c r="O2" s="170"/>
      <c r="P2" s="170"/>
      <c r="Q2" s="170"/>
      <c r="R2" s="170"/>
      <c r="S2" s="170"/>
    </row>
    <row r="3" spans="1:19" ht="15.75" thickBot="1">
      <c r="A3" s="153"/>
      <c r="B3" s="156"/>
      <c r="C3" s="159"/>
      <c r="D3" s="153"/>
      <c r="E3" s="152" t="s">
        <v>15</v>
      </c>
      <c r="F3" s="171" t="s">
        <v>16</v>
      </c>
      <c r="G3" s="172"/>
      <c r="H3" s="172"/>
      <c r="I3" s="172"/>
      <c r="J3" s="172"/>
      <c r="K3" s="172"/>
      <c r="L3" s="172"/>
      <c r="M3" s="173" t="s">
        <v>6</v>
      </c>
      <c r="N3" s="173"/>
      <c r="O3" s="174" t="s">
        <v>7</v>
      </c>
      <c r="P3" s="174"/>
      <c r="Q3" s="182" t="s">
        <v>8</v>
      </c>
      <c r="R3" s="183"/>
      <c r="S3" s="37" t="s">
        <v>119</v>
      </c>
    </row>
    <row r="4" spans="1:19" ht="22.5" customHeight="1" thickBot="1">
      <c r="A4" s="153"/>
      <c r="B4" s="156"/>
      <c r="C4" s="159"/>
      <c r="D4" s="153"/>
      <c r="E4" s="153"/>
      <c r="F4" s="167" t="s">
        <v>17</v>
      </c>
      <c r="G4" s="175"/>
      <c r="H4" s="175"/>
      <c r="I4" s="168"/>
      <c r="J4" s="152" t="s">
        <v>18</v>
      </c>
      <c r="K4" s="152" t="s">
        <v>19</v>
      </c>
      <c r="L4" s="152" t="s">
        <v>3</v>
      </c>
      <c r="M4" s="179" t="s">
        <v>153</v>
      </c>
      <c r="N4" s="189" t="s">
        <v>154</v>
      </c>
      <c r="O4" s="149" t="s">
        <v>214</v>
      </c>
      <c r="P4" s="147" t="s">
        <v>215</v>
      </c>
      <c r="Q4" s="144" t="s">
        <v>216</v>
      </c>
      <c r="R4" s="144" t="s">
        <v>217</v>
      </c>
      <c r="S4" s="149" t="s">
        <v>218</v>
      </c>
    </row>
    <row r="5" spans="1:19" ht="47.25" customHeight="1" thickBot="1">
      <c r="A5" s="153"/>
      <c r="B5" s="156"/>
      <c r="C5" s="159"/>
      <c r="D5" s="153"/>
      <c r="E5" s="153"/>
      <c r="F5" s="152" t="s">
        <v>20</v>
      </c>
      <c r="G5" s="176" t="s">
        <v>53</v>
      </c>
      <c r="H5" s="177"/>
      <c r="I5" s="178"/>
      <c r="J5" s="153"/>
      <c r="K5" s="153"/>
      <c r="L5" s="153"/>
      <c r="M5" s="180"/>
      <c r="N5" s="190"/>
      <c r="O5" s="149"/>
      <c r="P5" s="147"/>
      <c r="Q5" s="145"/>
      <c r="R5" s="145"/>
      <c r="S5" s="149"/>
    </row>
    <row r="6" spans="1:19" ht="100.5" customHeight="1" thickBot="1">
      <c r="A6" s="154"/>
      <c r="B6" s="157"/>
      <c r="C6" s="160"/>
      <c r="D6" s="154"/>
      <c r="E6" s="154"/>
      <c r="F6" s="154"/>
      <c r="G6" s="1" t="s">
        <v>21</v>
      </c>
      <c r="H6" s="1" t="s">
        <v>22</v>
      </c>
      <c r="I6" s="1" t="s">
        <v>23</v>
      </c>
      <c r="J6" s="154"/>
      <c r="K6" s="154"/>
      <c r="L6" s="154"/>
      <c r="M6" s="181"/>
      <c r="N6" s="191"/>
      <c r="O6" s="150"/>
      <c r="P6" s="148"/>
      <c r="Q6" s="146"/>
      <c r="R6" s="146"/>
      <c r="S6" s="150"/>
    </row>
    <row r="7" spans="1:19" ht="18" customHeight="1" thickBo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4">
        <v>9</v>
      </c>
      <c r="J7" s="4">
        <v>10</v>
      </c>
      <c r="K7" s="3">
        <v>11</v>
      </c>
      <c r="L7" s="3">
        <v>12</v>
      </c>
      <c r="M7" s="3">
        <v>13</v>
      </c>
      <c r="N7" s="3">
        <v>14</v>
      </c>
      <c r="O7" s="3">
        <v>16</v>
      </c>
      <c r="P7" s="3">
        <v>17</v>
      </c>
      <c r="Q7" s="3">
        <v>18</v>
      </c>
      <c r="R7" s="3">
        <v>19</v>
      </c>
      <c r="S7" s="3">
        <v>20</v>
      </c>
    </row>
    <row r="8" spans="1:19" ht="18" customHeight="1" thickBot="1">
      <c r="A8" s="21" t="s">
        <v>120</v>
      </c>
      <c r="B8" s="3" t="s">
        <v>121</v>
      </c>
      <c r="C8" s="3"/>
      <c r="D8" s="3">
        <f>D9+D20+D27</f>
        <v>1476</v>
      </c>
      <c r="E8" s="3"/>
      <c r="F8" s="3">
        <f>F9+F20+F27</f>
        <v>1404</v>
      </c>
      <c r="G8" s="3">
        <f t="shared" ref="G8:L8" si="0">G9+G20+G27</f>
        <v>812</v>
      </c>
      <c r="H8" s="3">
        <f t="shared" si="0"/>
        <v>592</v>
      </c>
      <c r="I8" s="3">
        <f t="shared" si="0"/>
        <v>0</v>
      </c>
      <c r="J8" s="3">
        <f t="shared" si="0"/>
        <v>0</v>
      </c>
      <c r="K8" s="3">
        <f t="shared" si="0"/>
        <v>45</v>
      </c>
      <c r="L8" s="3">
        <f t="shared" si="0"/>
        <v>27</v>
      </c>
      <c r="M8" s="3">
        <f>M9+M20+M27</f>
        <v>612</v>
      </c>
      <c r="N8" s="3">
        <f>N9+N20+N27</f>
        <v>864</v>
      </c>
      <c r="O8" s="3"/>
      <c r="P8" s="3"/>
      <c r="Q8" s="3"/>
      <c r="R8" s="3"/>
      <c r="S8" s="3"/>
    </row>
    <row r="9" spans="1:19" ht="31.5" customHeight="1" thickBot="1">
      <c r="A9" s="21"/>
      <c r="B9" s="3" t="s">
        <v>122</v>
      </c>
      <c r="C9" s="3"/>
      <c r="D9" s="3">
        <f>SUM(D10:D19)</f>
        <v>934</v>
      </c>
      <c r="E9" s="3">
        <f t="shared" ref="E9:N9" si="1">SUM(E10:E19)</f>
        <v>0</v>
      </c>
      <c r="F9" s="27">
        <f>SUM(F10:F19)</f>
        <v>886</v>
      </c>
      <c r="G9" s="3">
        <f t="shared" si="1"/>
        <v>364</v>
      </c>
      <c r="H9" s="3">
        <f t="shared" si="1"/>
        <v>522</v>
      </c>
      <c r="I9" s="3">
        <f t="shared" si="1"/>
        <v>0</v>
      </c>
      <c r="J9" s="3">
        <f t="shared" si="1"/>
        <v>0</v>
      </c>
      <c r="K9" s="3">
        <f t="shared" si="1"/>
        <v>30</v>
      </c>
      <c r="L9" s="3">
        <f t="shared" si="1"/>
        <v>18</v>
      </c>
      <c r="M9" s="3">
        <f t="shared" si="1"/>
        <v>367</v>
      </c>
      <c r="N9" s="3">
        <f t="shared" si="1"/>
        <v>567</v>
      </c>
      <c r="O9" s="3"/>
      <c r="P9" s="3"/>
      <c r="Q9" s="3"/>
      <c r="R9" s="3"/>
      <c r="S9" s="3"/>
    </row>
    <row r="10" spans="1:19" ht="18" customHeight="1" thickBot="1">
      <c r="A10" s="38" t="s">
        <v>123</v>
      </c>
      <c r="B10" s="39" t="s">
        <v>124</v>
      </c>
      <c r="C10" s="49" t="s">
        <v>151</v>
      </c>
      <c r="D10" s="3">
        <f>SUM(K10:N10)</f>
        <v>78</v>
      </c>
      <c r="E10" s="3"/>
      <c r="F10" s="27">
        <f t="shared" ref="F10:F55" si="2">SUM(M10:S10)</f>
        <v>78</v>
      </c>
      <c r="G10" s="3">
        <v>18</v>
      </c>
      <c r="H10" s="3">
        <v>60</v>
      </c>
      <c r="I10" s="4"/>
      <c r="J10" s="4"/>
      <c r="K10" s="3"/>
      <c r="L10" s="3"/>
      <c r="M10" s="3">
        <v>34</v>
      </c>
      <c r="N10" s="3">
        <v>44</v>
      </c>
      <c r="O10" s="3"/>
      <c r="P10" s="3"/>
      <c r="Q10" s="3"/>
      <c r="R10" s="3"/>
      <c r="S10" s="3"/>
    </row>
    <row r="11" spans="1:19" ht="18" customHeight="1" thickBot="1">
      <c r="A11" s="38"/>
      <c r="B11" s="3" t="s">
        <v>3</v>
      </c>
      <c r="C11" s="49"/>
      <c r="D11" s="3">
        <v>24</v>
      </c>
      <c r="E11" s="3"/>
      <c r="F11" s="27"/>
      <c r="G11" s="3"/>
      <c r="H11" s="3"/>
      <c r="I11" s="4"/>
      <c r="J11" s="4"/>
      <c r="K11" s="3">
        <v>15</v>
      </c>
      <c r="L11" s="3">
        <v>9</v>
      </c>
      <c r="M11" s="3"/>
      <c r="N11" s="3">
        <v>24</v>
      </c>
      <c r="O11" s="3"/>
      <c r="P11" s="3"/>
      <c r="Q11" s="3"/>
      <c r="R11" s="3"/>
      <c r="S11" s="3"/>
    </row>
    <row r="12" spans="1:19" ht="18" customHeight="1" thickBot="1">
      <c r="A12" s="40" t="s">
        <v>125</v>
      </c>
      <c r="B12" s="39" t="s">
        <v>126</v>
      </c>
      <c r="C12" s="50" t="s">
        <v>152</v>
      </c>
      <c r="D12" s="3">
        <f t="shared" ref="D12:D14" si="3">SUM(K12:N12)</f>
        <v>117</v>
      </c>
      <c r="E12" s="3"/>
      <c r="F12" s="27">
        <f t="shared" si="2"/>
        <v>117</v>
      </c>
      <c r="G12" s="51">
        <v>117</v>
      </c>
      <c r="H12" s="3"/>
      <c r="I12" s="4"/>
      <c r="J12" s="4"/>
      <c r="K12" s="3"/>
      <c r="L12" s="3"/>
      <c r="M12" s="3">
        <v>48</v>
      </c>
      <c r="N12" s="3">
        <v>69</v>
      </c>
      <c r="O12" s="3"/>
      <c r="P12" s="3"/>
      <c r="Q12" s="3"/>
      <c r="R12" s="3"/>
      <c r="S12" s="3"/>
    </row>
    <row r="13" spans="1:19" ht="18" customHeight="1" thickBot="1">
      <c r="A13" s="40" t="s">
        <v>127</v>
      </c>
      <c r="B13" s="39" t="s">
        <v>128</v>
      </c>
      <c r="C13" s="50" t="s">
        <v>152</v>
      </c>
      <c r="D13" s="3">
        <f t="shared" si="3"/>
        <v>117</v>
      </c>
      <c r="E13" s="3"/>
      <c r="F13" s="27">
        <f t="shared" si="2"/>
        <v>117</v>
      </c>
      <c r="G13" s="3"/>
      <c r="H13" s="3">
        <v>117</v>
      </c>
      <c r="I13" s="4"/>
      <c r="J13" s="4"/>
      <c r="K13" s="3"/>
      <c r="L13" s="3"/>
      <c r="M13" s="3">
        <v>51</v>
      </c>
      <c r="N13" s="3">
        <v>66</v>
      </c>
      <c r="O13" s="3"/>
      <c r="P13" s="3"/>
      <c r="Q13" s="3"/>
      <c r="R13" s="3"/>
      <c r="S13" s="3"/>
    </row>
    <row r="14" spans="1:19" ht="18" customHeight="1" thickBot="1">
      <c r="A14" s="40" t="s">
        <v>129</v>
      </c>
      <c r="B14" s="39" t="s">
        <v>130</v>
      </c>
      <c r="C14" s="49" t="s">
        <v>151</v>
      </c>
      <c r="D14" s="3">
        <f t="shared" si="3"/>
        <v>234</v>
      </c>
      <c r="E14" s="3"/>
      <c r="F14" s="27">
        <f t="shared" si="2"/>
        <v>234</v>
      </c>
      <c r="G14" s="3">
        <v>46</v>
      </c>
      <c r="H14" s="3">
        <v>188</v>
      </c>
      <c r="I14" s="4"/>
      <c r="J14" s="4"/>
      <c r="K14" s="3"/>
      <c r="L14" s="3"/>
      <c r="M14" s="3">
        <v>102</v>
      </c>
      <c r="N14" s="3">
        <v>132</v>
      </c>
      <c r="O14" s="3"/>
      <c r="P14" s="3"/>
      <c r="Q14" s="3"/>
      <c r="R14" s="3"/>
      <c r="S14" s="3"/>
    </row>
    <row r="15" spans="1:19" ht="18" customHeight="1" thickBot="1">
      <c r="A15" s="21"/>
      <c r="B15" s="3" t="s">
        <v>3</v>
      </c>
      <c r="C15" s="3"/>
      <c r="D15" s="3">
        <v>24</v>
      </c>
      <c r="E15" s="3"/>
      <c r="F15" s="27"/>
      <c r="G15" s="3"/>
      <c r="H15" s="3"/>
      <c r="I15" s="4"/>
      <c r="J15" s="4"/>
      <c r="K15" s="3">
        <v>15</v>
      </c>
      <c r="L15" s="3">
        <v>9</v>
      </c>
      <c r="M15" s="3"/>
      <c r="N15" s="3">
        <v>24</v>
      </c>
      <c r="O15" s="3"/>
      <c r="P15" s="3"/>
      <c r="Q15" s="3"/>
      <c r="R15" s="3"/>
      <c r="S15" s="3"/>
    </row>
    <row r="16" spans="1:19" ht="18" customHeight="1" thickBot="1">
      <c r="A16" s="40" t="s">
        <v>131</v>
      </c>
      <c r="B16" s="39" t="s">
        <v>56</v>
      </c>
      <c r="C16" s="50" t="s">
        <v>152</v>
      </c>
      <c r="D16" s="3">
        <f>SUM(K16:N16)</f>
        <v>117</v>
      </c>
      <c r="E16" s="3"/>
      <c r="F16" s="27">
        <f t="shared" si="2"/>
        <v>117</v>
      </c>
      <c r="G16" s="3">
        <v>97</v>
      </c>
      <c r="H16" s="3">
        <v>20</v>
      </c>
      <c r="I16" s="4"/>
      <c r="J16" s="4"/>
      <c r="K16" s="3"/>
      <c r="L16" s="3"/>
      <c r="M16" s="3">
        <v>51</v>
      </c>
      <c r="N16" s="3">
        <v>66</v>
      </c>
      <c r="O16" s="3"/>
      <c r="P16" s="3"/>
      <c r="Q16" s="3"/>
      <c r="R16" s="3"/>
      <c r="S16" s="3"/>
    </row>
    <row r="17" spans="1:19" ht="18" customHeight="1" thickBot="1">
      <c r="A17" s="40" t="s">
        <v>132</v>
      </c>
      <c r="B17" s="39" t="s">
        <v>133</v>
      </c>
      <c r="C17" s="50" t="s">
        <v>152</v>
      </c>
      <c r="D17" s="3">
        <f t="shared" ref="D17:D22" si="4">SUM(K17:N17)</f>
        <v>36</v>
      </c>
      <c r="E17" s="3"/>
      <c r="F17" s="27">
        <f t="shared" si="2"/>
        <v>36</v>
      </c>
      <c r="G17" s="3">
        <v>36</v>
      </c>
      <c r="H17" s="3"/>
      <c r="I17" s="4"/>
      <c r="J17" s="4"/>
      <c r="K17" s="3"/>
      <c r="L17" s="3"/>
      <c r="M17" s="3"/>
      <c r="N17" s="3">
        <v>36</v>
      </c>
      <c r="O17" s="3"/>
      <c r="P17" s="3"/>
      <c r="Q17" s="3"/>
      <c r="R17" s="3"/>
      <c r="S17" s="3"/>
    </row>
    <row r="18" spans="1:19" ht="18" customHeight="1" thickBot="1">
      <c r="A18" s="41" t="s">
        <v>134</v>
      </c>
      <c r="B18" s="39" t="s">
        <v>29</v>
      </c>
      <c r="C18" s="50" t="s">
        <v>152</v>
      </c>
      <c r="D18" s="3">
        <f t="shared" si="4"/>
        <v>117</v>
      </c>
      <c r="E18" s="3"/>
      <c r="F18" s="27">
        <f t="shared" si="2"/>
        <v>117</v>
      </c>
      <c r="G18" s="3"/>
      <c r="H18" s="3">
        <v>117</v>
      </c>
      <c r="I18" s="4"/>
      <c r="J18" s="4"/>
      <c r="K18" s="3"/>
      <c r="L18" s="3"/>
      <c r="M18" s="3">
        <v>51</v>
      </c>
      <c r="N18" s="3">
        <v>66</v>
      </c>
      <c r="O18" s="3"/>
      <c r="P18" s="3"/>
      <c r="Q18" s="3"/>
      <c r="R18" s="3"/>
      <c r="S18" s="3"/>
    </row>
    <row r="19" spans="1:19" ht="18" customHeight="1" thickBot="1">
      <c r="A19" s="42" t="s">
        <v>135</v>
      </c>
      <c r="B19" s="43" t="s">
        <v>136</v>
      </c>
      <c r="C19" s="50" t="s">
        <v>152</v>
      </c>
      <c r="D19" s="3">
        <f t="shared" si="4"/>
        <v>70</v>
      </c>
      <c r="E19" s="3"/>
      <c r="F19" s="27">
        <f t="shared" si="2"/>
        <v>70</v>
      </c>
      <c r="G19" s="3">
        <v>50</v>
      </c>
      <c r="H19" s="3">
        <v>20</v>
      </c>
      <c r="I19" s="4"/>
      <c r="J19" s="4"/>
      <c r="K19" s="3"/>
      <c r="L19" s="3"/>
      <c r="M19" s="3">
        <v>30</v>
      </c>
      <c r="N19" s="3">
        <v>40</v>
      </c>
      <c r="O19" s="3"/>
      <c r="P19" s="3"/>
      <c r="Q19" s="3"/>
      <c r="R19" s="3"/>
      <c r="S19" s="3"/>
    </row>
    <row r="20" spans="1:19" ht="33" customHeight="1" thickBot="1">
      <c r="A20" s="44"/>
      <c r="B20" s="47" t="s">
        <v>137</v>
      </c>
      <c r="C20" s="3"/>
      <c r="D20" s="3">
        <f>SUM(D21:D26)</f>
        <v>503</v>
      </c>
      <c r="E20" s="3">
        <f t="shared" ref="E20:N20" si="5">SUM(E21:E26)</f>
        <v>0</v>
      </c>
      <c r="F20" s="27">
        <f>SUM(F21:F26)</f>
        <v>479</v>
      </c>
      <c r="G20" s="3">
        <f t="shared" si="5"/>
        <v>409</v>
      </c>
      <c r="H20" s="3">
        <f t="shared" si="5"/>
        <v>70</v>
      </c>
      <c r="I20" s="3">
        <f t="shared" si="5"/>
        <v>0</v>
      </c>
      <c r="J20" s="3">
        <f t="shared" si="5"/>
        <v>0</v>
      </c>
      <c r="K20" s="3">
        <f t="shared" si="5"/>
        <v>15</v>
      </c>
      <c r="L20" s="3">
        <f t="shared" si="5"/>
        <v>9</v>
      </c>
      <c r="M20" s="3">
        <f t="shared" si="5"/>
        <v>206</v>
      </c>
      <c r="N20" s="3">
        <f t="shared" si="5"/>
        <v>297</v>
      </c>
      <c r="O20" s="3"/>
      <c r="P20" s="3"/>
      <c r="Q20" s="3"/>
      <c r="R20" s="3"/>
      <c r="S20" s="3"/>
    </row>
    <row r="21" spans="1:19" ht="18" customHeight="1" thickBot="1">
      <c r="A21" s="38" t="s">
        <v>138</v>
      </c>
      <c r="B21" s="39" t="s">
        <v>139</v>
      </c>
      <c r="C21" s="50" t="s">
        <v>152</v>
      </c>
      <c r="D21" s="3">
        <f t="shared" si="4"/>
        <v>100</v>
      </c>
      <c r="E21" s="3"/>
      <c r="F21" s="27">
        <f t="shared" si="2"/>
        <v>100</v>
      </c>
      <c r="G21" s="3">
        <v>70</v>
      </c>
      <c r="H21" s="3">
        <v>30</v>
      </c>
      <c r="I21" s="4"/>
      <c r="J21" s="4"/>
      <c r="K21" s="3"/>
      <c r="L21" s="3"/>
      <c r="M21" s="3">
        <v>34</v>
      </c>
      <c r="N21" s="3">
        <v>66</v>
      </c>
      <c r="O21" s="3"/>
      <c r="P21" s="3"/>
      <c r="Q21" s="3"/>
      <c r="R21" s="3"/>
      <c r="S21" s="3"/>
    </row>
    <row r="22" spans="1:19" ht="18" customHeight="1" thickBot="1">
      <c r="A22" s="39" t="s">
        <v>140</v>
      </c>
      <c r="B22" s="39" t="s">
        <v>141</v>
      </c>
      <c r="C22" s="49" t="s">
        <v>151</v>
      </c>
      <c r="D22" s="3">
        <f t="shared" si="4"/>
        <v>121</v>
      </c>
      <c r="E22" s="3"/>
      <c r="F22" s="27">
        <f t="shared" si="2"/>
        <v>121</v>
      </c>
      <c r="G22" s="3">
        <v>103</v>
      </c>
      <c r="H22" s="3">
        <v>18</v>
      </c>
      <c r="I22" s="4"/>
      <c r="J22" s="4"/>
      <c r="K22" s="3"/>
      <c r="L22" s="3"/>
      <c r="M22" s="3">
        <v>68</v>
      </c>
      <c r="N22" s="3">
        <v>53</v>
      </c>
      <c r="O22" s="3"/>
      <c r="P22" s="3"/>
      <c r="Q22" s="3"/>
      <c r="R22" s="3"/>
      <c r="S22" s="3"/>
    </row>
    <row r="23" spans="1:19" ht="18" customHeight="1" thickBot="1">
      <c r="A23" s="44"/>
      <c r="B23" s="3" t="s">
        <v>3</v>
      </c>
      <c r="C23" s="3"/>
      <c r="D23" s="3">
        <v>24</v>
      </c>
      <c r="E23" s="3"/>
      <c r="F23" s="27"/>
      <c r="G23" s="3"/>
      <c r="H23" s="3"/>
      <c r="I23" s="4"/>
      <c r="J23" s="4"/>
      <c r="K23" s="3">
        <v>15</v>
      </c>
      <c r="L23" s="3">
        <v>9</v>
      </c>
      <c r="M23" s="3"/>
      <c r="N23" s="3">
        <v>24</v>
      </c>
      <c r="O23" s="3"/>
      <c r="P23" s="3"/>
      <c r="Q23" s="3"/>
      <c r="R23" s="3"/>
      <c r="S23" s="3"/>
    </row>
    <row r="24" spans="1:19" ht="18" customHeight="1" thickBot="1">
      <c r="A24" s="41" t="s">
        <v>142</v>
      </c>
      <c r="B24" s="39" t="s">
        <v>143</v>
      </c>
      <c r="C24" s="50" t="s">
        <v>152</v>
      </c>
      <c r="D24" s="3">
        <f>SUM(K24:N24)</f>
        <v>114</v>
      </c>
      <c r="E24" s="3"/>
      <c r="F24" s="27">
        <f t="shared" si="2"/>
        <v>114</v>
      </c>
      <c r="G24" s="3">
        <v>92</v>
      </c>
      <c r="H24" s="3">
        <v>22</v>
      </c>
      <c r="I24" s="4"/>
      <c r="J24" s="4"/>
      <c r="K24" s="3"/>
      <c r="L24" s="3"/>
      <c r="M24" s="3">
        <v>34</v>
      </c>
      <c r="N24" s="3">
        <v>80</v>
      </c>
      <c r="O24" s="3"/>
      <c r="P24" s="3"/>
      <c r="Q24" s="3"/>
      <c r="R24" s="3"/>
      <c r="S24" s="3"/>
    </row>
    <row r="25" spans="1:19" ht="26.25" customHeight="1" thickBot="1">
      <c r="A25" s="41" t="s">
        <v>144</v>
      </c>
      <c r="B25" s="39" t="s">
        <v>145</v>
      </c>
      <c r="C25" s="50" t="s">
        <v>152</v>
      </c>
      <c r="D25" s="3">
        <f t="shared" ref="D25:D28" si="6">SUM(K25:N25)</f>
        <v>108</v>
      </c>
      <c r="E25" s="3"/>
      <c r="F25" s="27">
        <f t="shared" si="2"/>
        <v>108</v>
      </c>
      <c r="G25" s="3">
        <v>108</v>
      </c>
      <c r="H25" s="3"/>
      <c r="I25" s="4"/>
      <c r="J25" s="4"/>
      <c r="K25" s="3"/>
      <c r="L25" s="3"/>
      <c r="M25" s="3">
        <v>34</v>
      </c>
      <c r="N25" s="3">
        <v>74</v>
      </c>
      <c r="O25" s="3"/>
      <c r="P25" s="3"/>
      <c r="Q25" s="3"/>
      <c r="R25" s="3"/>
      <c r="S25" s="3"/>
    </row>
    <row r="26" spans="1:19" ht="18" customHeight="1" thickBot="1">
      <c r="A26" s="38" t="s">
        <v>146</v>
      </c>
      <c r="B26" s="39" t="s">
        <v>147</v>
      </c>
      <c r="C26" s="50" t="s">
        <v>156</v>
      </c>
      <c r="D26" s="3">
        <f t="shared" si="6"/>
        <v>36</v>
      </c>
      <c r="E26" s="3"/>
      <c r="F26" s="27">
        <f t="shared" si="2"/>
        <v>36</v>
      </c>
      <c r="G26" s="3">
        <v>36</v>
      </c>
      <c r="H26" s="3"/>
      <c r="I26" s="4"/>
      <c r="J26" s="4"/>
      <c r="K26" s="3"/>
      <c r="L26" s="3"/>
      <c r="M26" s="3">
        <v>36</v>
      </c>
      <c r="N26" s="3"/>
      <c r="O26" s="3"/>
      <c r="P26" s="3"/>
      <c r="Q26" s="3"/>
      <c r="R26" s="3"/>
      <c r="S26" s="3"/>
    </row>
    <row r="27" spans="1:19" ht="18" customHeight="1" thickBot="1">
      <c r="A27" s="44"/>
      <c r="B27" s="48" t="s">
        <v>148</v>
      </c>
      <c r="C27" s="3"/>
      <c r="D27" s="3">
        <f>D28</f>
        <v>39</v>
      </c>
      <c r="E27" s="3">
        <f t="shared" ref="E27:N27" si="7">E28</f>
        <v>0</v>
      </c>
      <c r="F27" s="27">
        <f>F28</f>
        <v>39</v>
      </c>
      <c r="G27" s="3">
        <f>G28</f>
        <v>39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39</v>
      </c>
      <c r="N27" s="3">
        <f t="shared" si="7"/>
        <v>0</v>
      </c>
      <c r="O27" s="3"/>
      <c r="P27" s="3"/>
      <c r="Q27" s="3"/>
      <c r="R27" s="3"/>
      <c r="S27" s="3"/>
    </row>
    <row r="28" spans="1:19" ht="18" customHeight="1" thickBot="1">
      <c r="A28" s="41" t="s">
        <v>149</v>
      </c>
      <c r="B28" s="39" t="s">
        <v>150</v>
      </c>
      <c r="C28" s="49" t="s">
        <v>156</v>
      </c>
      <c r="D28" s="3">
        <f t="shared" si="6"/>
        <v>39</v>
      </c>
      <c r="E28" s="3"/>
      <c r="F28" s="27">
        <f t="shared" si="2"/>
        <v>39</v>
      </c>
      <c r="G28" s="3">
        <v>39</v>
      </c>
      <c r="H28" s="3"/>
      <c r="I28" s="4"/>
      <c r="J28" s="4"/>
      <c r="K28" s="3"/>
      <c r="L28" s="3"/>
      <c r="M28" s="3">
        <v>39</v>
      </c>
      <c r="N28" s="3"/>
      <c r="O28" s="3"/>
      <c r="P28" s="3"/>
      <c r="Q28" s="3"/>
      <c r="R28" s="3"/>
      <c r="S28" s="3"/>
    </row>
    <row r="29" spans="1:19" ht="18" customHeight="1" thickBot="1">
      <c r="A29" s="44"/>
      <c r="B29" s="45"/>
      <c r="C29" s="3"/>
      <c r="D29" s="3"/>
      <c r="E29" s="3"/>
      <c r="F29" s="27">
        <f t="shared" si="2"/>
        <v>0</v>
      </c>
      <c r="G29" s="3"/>
      <c r="H29" s="3"/>
      <c r="I29" s="4"/>
      <c r="J29" s="4"/>
      <c r="K29" s="3"/>
      <c r="L29" s="3"/>
      <c r="M29" s="3"/>
      <c r="N29" s="3"/>
      <c r="O29" s="3"/>
      <c r="P29" s="3"/>
      <c r="Q29" s="3"/>
      <c r="R29" s="3"/>
      <c r="S29" s="3"/>
    </row>
    <row r="30" spans="1:19" ht="42" customHeight="1" thickBot="1">
      <c r="A30" s="46" t="s">
        <v>24</v>
      </c>
      <c r="B30" s="46" t="s">
        <v>25</v>
      </c>
      <c r="C30" s="17"/>
      <c r="D30" s="3">
        <f>SUM(D31:D37)</f>
        <v>562</v>
      </c>
      <c r="E30" s="3">
        <f t="shared" ref="E30:S30" si="8">SUM(E31:E37)</f>
        <v>0</v>
      </c>
      <c r="F30" s="27">
        <f t="shared" si="2"/>
        <v>562</v>
      </c>
      <c r="G30" s="3">
        <f t="shared" si="8"/>
        <v>162</v>
      </c>
      <c r="H30" s="3">
        <f t="shared" si="8"/>
        <v>400</v>
      </c>
      <c r="I30" s="3">
        <f t="shared" si="8"/>
        <v>0</v>
      </c>
      <c r="J30" s="3">
        <f t="shared" si="8"/>
        <v>0</v>
      </c>
      <c r="K30" s="3">
        <f t="shared" si="8"/>
        <v>0</v>
      </c>
      <c r="L30" s="3">
        <f t="shared" si="8"/>
        <v>0</v>
      </c>
      <c r="M30" s="3">
        <f t="shared" si="8"/>
        <v>0</v>
      </c>
      <c r="N30" s="3">
        <f t="shared" si="8"/>
        <v>0</v>
      </c>
      <c r="O30" s="3">
        <f t="shared" si="8"/>
        <v>96</v>
      </c>
      <c r="P30" s="3">
        <f t="shared" si="8"/>
        <v>160</v>
      </c>
      <c r="Q30" s="3">
        <f t="shared" si="8"/>
        <v>112</v>
      </c>
      <c r="R30" s="3">
        <f t="shared" si="8"/>
        <v>68</v>
      </c>
      <c r="S30" s="3">
        <f t="shared" si="8"/>
        <v>126</v>
      </c>
    </row>
    <row r="31" spans="1:19" ht="16.5" thickBot="1">
      <c r="A31" s="98" t="s">
        <v>26</v>
      </c>
      <c r="B31" s="96" t="s">
        <v>55</v>
      </c>
      <c r="C31" s="58" t="s">
        <v>156</v>
      </c>
      <c r="D31" s="5">
        <f t="shared" ref="D31:D37" si="9">E31+F31</f>
        <v>48</v>
      </c>
      <c r="E31" s="5"/>
      <c r="F31" s="27">
        <f t="shared" si="2"/>
        <v>48</v>
      </c>
      <c r="G31" s="5">
        <v>38</v>
      </c>
      <c r="H31" s="5">
        <v>10</v>
      </c>
      <c r="I31" s="6"/>
      <c r="J31" s="6"/>
      <c r="K31" s="6"/>
      <c r="L31" s="6"/>
      <c r="M31" s="23"/>
      <c r="N31" s="23"/>
      <c r="O31" s="5"/>
      <c r="P31" s="5"/>
      <c r="Q31" s="22">
        <v>48</v>
      </c>
      <c r="R31" s="22"/>
      <c r="S31" s="5"/>
    </row>
    <row r="32" spans="1:19" ht="16.5" thickBot="1">
      <c r="A32" s="98" t="s">
        <v>27</v>
      </c>
      <c r="B32" s="96" t="s">
        <v>56</v>
      </c>
      <c r="C32" s="58" t="s">
        <v>156</v>
      </c>
      <c r="D32" s="22">
        <f t="shared" si="9"/>
        <v>48</v>
      </c>
      <c r="E32" s="5"/>
      <c r="F32" s="27">
        <f t="shared" si="2"/>
        <v>48</v>
      </c>
      <c r="G32" s="5">
        <v>38</v>
      </c>
      <c r="H32" s="5">
        <v>10</v>
      </c>
      <c r="I32" s="6"/>
      <c r="J32" s="6"/>
      <c r="K32" s="6"/>
      <c r="L32" s="6"/>
      <c r="M32" s="23"/>
      <c r="N32" s="5"/>
      <c r="O32" s="5"/>
      <c r="P32" s="5">
        <v>48</v>
      </c>
      <c r="Q32" s="22"/>
      <c r="R32" s="22"/>
      <c r="S32" s="5"/>
    </row>
    <row r="33" spans="1:19" ht="27" thickBot="1">
      <c r="A33" s="98" t="s">
        <v>28</v>
      </c>
      <c r="B33" s="96" t="s">
        <v>58</v>
      </c>
      <c r="C33" s="230" t="s">
        <v>275</v>
      </c>
      <c r="D33" s="22">
        <f t="shared" si="9"/>
        <v>172</v>
      </c>
      <c r="E33" s="5"/>
      <c r="F33" s="27">
        <f t="shared" si="2"/>
        <v>172</v>
      </c>
      <c r="G33" s="5"/>
      <c r="H33" s="5">
        <v>172</v>
      </c>
      <c r="I33" s="6"/>
      <c r="J33" s="6"/>
      <c r="K33" s="6"/>
      <c r="L33" s="6"/>
      <c r="M33" s="5"/>
      <c r="N33" s="23"/>
      <c r="O33" s="5">
        <v>32</v>
      </c>
      <c r="P33" s="5">
        <v>32</v>
      </c>
      <c r="Q33" s="22">
        <v>32</v>
      </c>
      <c r="R33" s="22">
        <v>34</v>
      </c>
      <c r="S33" s="5">
        <v>42</v>
      </c>
    </row>
    <row r="34" spans="1:19" ht="15.75" thickBot="1">
      <c r="A34" s="98" t="s">
        <v>57</v>
      </c>
      <c r="B34" s="96" t="s">
        <v>29</v>
      </c>
      <c r="C34" s="14" t="s">
        <v>186</v>
      </c>
      <c r="D34" s="22">
        <f t="shared" si="9"/>
        <v>172</v>
      </c>
      <c r="E34" s="9"/>
      <c r="F34" s="27">
        <f t="shared" si="2"/>
        <v>172</v>
      </c>
      <c r="G34" s="22">
        <f>F34-H34</f>
        <v>8</v>
      </c>
      <c r="H34" s="22">
        <v>164</v>
      </c>
      <c r="I34" s="6"/>
      <c r="J34" s="6"/>
      <c r="K34" s="6"/>
      <c r="L34" s="6"/>
      <c r="M34" s="5"/>
      <c r="N34" s="23"/>
      <c r="O34" s="5">
        <v>32</v>
      </c>
      <c r="P34" s="5">
        <v>32</v>
      </c>
      <c r="Q34" s="22">
        <v>32</v>
      </c>
      <c r="R34" s="22">
        <v>34</v>
      </c>
      <c r="S34" s="5">
        <v>42</v>
      </c>
    </row>
    <row r="35" spans="1:19" ht="15.75" thickBot="1">
      <c r="A35" s="98" t="s">
        <v>155</v>
      </c>
      <c r="B35" s="96" t="s">
        <v>59</v>
      </c>
      <c r="C35" s="59" t="s">
        <v>156</v>
      </c>
      <c r="D35" s="25">
        <f t="shared" si="9"/>
        <v>48</v>
      </c>
      <c r="E35" s="9"/>
      <c r="F35" s="27">
        <f t="shared" si="2"/>
        <v>48</v>
      </c>
      <c r="G35" s="22">
        <f>F35-H35</f>
        <v>38</v>
      </c>
      <c r="H35" s="9">
        <v>10</v>
      </c>
      <c r="I35" s="6"/>
      <c r="J35" s="6"/>
      <c r="K35" s="6"/>
      <c r="L35" s="6"/>
      <c r="M35" s="23"/>
      <c r="N35" s="9"/>
      <c r="O35" s="9"/>
      <c r="P35" s="9">
        <v>48</v>
      </c>
      <c r="Q35" s="22"/>
      <c r="R35" s="22"/>
      <c r="S35" s="9"/>
    </row>
    <row r="36" spans="1:19" ht="15.75" thickBot="1">
      <c r="A36" s="98" t="s">
        <v>89</v>
      </c>
      <c r="B36" s="94" t="s">
        <v>160</v>
      </c>
      <c r="C36" s="53" t="s">
        <v>156</v>
      </c>
      <c r="D36" s="37">
        <f t="shared" si="9"/>
        <v>42</v>
      </c>
      <c r="E36" s="22"/>
      <c r="F36" s="27">
        <f t="shared" si="2"/>
        <v>42</v>
      </c>
      <c r="G36" s="18">
        <f>F36-H36</f>
        <v>24</v>
      </c>
      <c r="H36" s="22">
        <v>18</v>
      </c>
      <c r="I36" s="6"/>
      <c r="J36" s="6"/>
      <c r="K36" s="6"/>
      <c r="L36" s="6"/>
      <c r="M36" s="23"/>
      <c r="N36" s="22"/>
      <c r="O36" s="22"/>
      <c r="P36" s="22"/>
      <c r="Q36" s="22"/>
      <c r="R36" s="22"/>
      <c r="S36" s="22">
        <v>42</v>
      </c>
    </row>
    <row r="37" spans="1:19" ht="25.5" thickBot="1">
      <c r="A37" s="102" t="s">
        <v>157</v>
      </c>
      <c r="B37" s="100" t="s">
        <v>158</v>
      </c>
      <c r="C37" s="53" t="s">
        <v>159</v>
      </c>
      <c r="D37" s="60">
        <f t="shared" si="9"/>
        <v>32</v>
      </c>
      <c r="E37" s="18"/>
      <c r="F37" s="27">
        <f t="shared" si="2"/>
        <v>32</v>
      </c>
      <c r="G37" s="18">
        <f>F37-H37</f>
        <v>16</v>
      </c>
      <c r="H37" s="18">
        <v>16</v>
      </c>
      <c r="I37" s="18"/>
      <c r="J37" s="18"/>
      <c r="K37" s="18"/>
      <c r="L37" s="18"/>
      <c r="M37" s="57"/>
      <c r="N37" s="18"/>
      <c r="O37" s="18">
        <v>32</v>
      </c>
      <c r="P37" s="22"/>
      <c r="Q37" s="22"/>
      <c r="R37" s="22"/>
      <c r="S37" s="22"/>
    </row>
    <row r="38" spans="1:19" ht="25.5" thickBot="1">
      <c r="A38" s="52" t="s">
        <v>30</v>
      </c>
      <c r="B38" s="46" t="s">
        <v>31</v>
      </c>
      <c r="C38" s="46"/>
      <c r="D38" s="61">
        <f>SUM(D39:D41)</f>
        <v>180</v>
      </c>
      <c r="E38" s="61">
        <f t="shared" ref="E38:S38" si="10">SUM(E39:E41)</f>
        <v>0</v>
      </c>
      <c r="F38" s="27">
        <f t="shared" si="2"/>
        <v>180</v>
      </c>
      <c r="G38" s="61">
        <f t="shared" si="10"/>
        <v>108</v>
      </c>
      <c r="H38" s="61">
        <f t="shared" si="10"/>
        <v>72</v>
      </c>
      <c r="I38" s="61">
        <f t="shared" si="10"/>
        <v>0</v>
      </c>
      <c r="J38" s="61">
        <f t="shared" si="10"/>
        <v>0</v>
      </c>
      <c r="K38" s="61">
        <f t="shared" si="10"/>
        <v>0</v>
      </c>
      <c r="L38" s="61">
        <f t="shared" si="10"/>
        <v>0</v>
      </c>
      <c r="M38" s="61">
        <f t="shared" si="10"/>
        <v>0</v>
      </c>
      <c r="N38" s="61">
        <f t="shared" si="10"/>
        <v>0</v>
      </c>
      <c r="O38" s="61">
        <f t="shared" si="10"/>
        <v>104</v>
      </c>
      <c r="P38" s="61">
        <f t="shared" si="10"/>
        <v>76</v>
      </c>
      <c r="Q38" s="61">
        <f t="shared" si="10"/>
        <v>0</v>
      </c>
      <c r="R38" s="61">
        <f t="shared" si="10"/>
        <v>0</v>
      </c>
      <c r="S38" s="61">
        <f t="shared" si="10"/>
        <v>0</v>
      </c>
    </row>
    <row r="39" spans="1:19" ht="15.75" thickBot="1">
      <c r="A39" s="7" t="s">
        <v>32</v>
      </c>
      <c r="B39" s="9" t="s">
        <v>60</v>
      </c>
      <c r="C39" s="231" t="s">
        <v>152</v>
      </c>
      <c r="D39" s="5">
        <f>E39+F39+J39+K39+L39</f>
        <v>72</v>
      </c>
      <c r="E39" s="5"/>
      <c r="F39" s="27">
        <f t="shared" si="2"/>
        <v>72</v>
      </c>
      <c r="G39" s="5">
        <f>F39-H39</f>
        <v>36</v>
      </c>
      <c r="H39" s="5">
        <v>36</v>
      </c>
      <c r="I39" s="6"/>
      <c r="J39" s="6"/>
      <c r="K39" s="6"/>
      <c r="L39" s="6"/>
      <c r="M39" s="23"/>
      <c r="N39" s="5"/>
      <c r="O39" s="5">
        <v>34</v>
      </c>
      <c r="P39" s="5">
        <v>38</v>
      </c>
      <c r="Q39" s="22"/>
      <c r="R39" s="22"/>
      <c r="S39" s="5"/>
    </row>
    <row r="40" spans="1:19" ht="15.75" thickBot="1">
      <c r="A40" s="7" t="s">
        <v>33</v>
      </c>
      <c r="B40" s="9" t="s">
        <v>61</v>
      </c>
      <c r="C40" s="20" t="s">
        <v>156</v>
      </c>
      <c r="D40" s="27">
        <f>E40+F40+J40+K40+L40</f>
        <v>36</v>
      </c>
      <c r="E40" s="9"/>
      <c r="F40" s="27">
        <f t="shared" si="2"/>
        <v>36</v>
      </c>
      <c r="G40" s="18">
        <f>F40-H40</f>
        <v>20</v>
      </c>
      <c r="H40" s="5">
        <v>16</v>
      </c>
      <c r="I40" s="6"/>
      <c r="J40" s="6"/>
      <c r="K40" s="6"/>
      <c r="L40" s="6"/>
      <c r="M40" s="23"/>
      <c r="N40" s="5"/>
      <c r="O40" s="5">
        <v>36</v>
      </c>
      <c r="P40" s="5"/>
      <c r="Q40" s="22"/>
      <c r="R40" s="22"/>
      <c r="S40" s="5"/>
    </row>
    <row r="41" spans="1:19" ht="25.5" thickBot="1">
      <c r="A41" s="24" t="s">
        <v>161</v>
      </c>
      <c r="B41" s="27" t="s">
        <v>70</v>
      </c>
      <c r="C41" s="20" t="s">
        <v>152</v>
      </c>
      <c r="D41" s="27">
        <f>E41+F41+J41+K41+L41</f>
        <v>72</v>
      </c>
      <c r="E41" s="5"/>
      <c r="F41" s="27">
        <f t="shared" si="2"/>
        <v>72</v>
      </c>
      <c r="G41" s="5">
        <f>F41-H41</f>
        <v>52</v>
      </c>
      <c r="H41" s="5">
        <v>20</v>
      </c>
      <c r="I41" s="6"/>
      <c r="J41" s="6"/>
      <c r="K41" s="6"/>
      <c r="L41" s="6"/>
      <c r="M41" s="5"/>
      <c r="N41" s="5"/>
      <c r="O41" s="5">
        <v>34</v>
      </c>
      <c r="P41" s="5">
        <v>38</v>
      </c>
      <c r="Q41" s="22"/>
      <c r="R41" s="22"/>
      <c r="S41" s="5"/>
    </row>
    <row r="42" spans="1:19" ht="15.75" thickBot="1">
      <c r="A42" s="2"/>
      <c r="B42" s="3"/>
      <c r="C42" s="4"/>
      <c r="D42" s="5"/>
      <c r="E42" s="5"/>
      <c r="F42" s="27">
        <f t="shared" si="2"/>
        <v>0</v>
      </c>
      <c r="G42" s="5"/>
      <c r="H42" s="5"/>
      <c r="I42" s="6"/>
      <c r="J42" s="6"/>
      <c r="K42" s="6"/>
      <c r="L42" s="6"/>
      <c r="M42" s="5"/>
      <c r="N42" s="5"/>
      <c r="O42" s="5"/>
      <c r="P42" s="5"/>
      <c r="Q42" s="22"/>
      <c r="R42" s="22"/>
      <c r="S42" s="5"/>
    </row>
    <row r="43" spans="1:19" ht="15.75" thickBot="1">
      <c r="A43" s="2" t="s">
        <v>34</v>
      </c>
      <c r="B43" s="3" t="s">
        <v>35</v>
      </c>
      <c r="C43" s="4"/>
      <c r="D43" s="3">
        <f>SUM(D44:D57)</f>
        <v>1002</v>
      </c>
      <c r="E43" s="3">
        <f t="shared" ref="E43:S43" si="11">SUM(E44:E57)</f>
        <v>0</v>
      </c>
      <c r="F43" s="3">
        <f t="shared" si="11"/>
        <v>966</v>
      </c>
      <c r="G43" s="3">
        <f t="shared" si="11"/>
        <v>584</v>
      </c>
      <c r="H43" s="3">
        <f t="shared" si="11"/>
        <v>382</v>
      </c>
      <c r="I43" s="3">
        <f t="shared" si="11"/>
        <v>0</v>
      </c>
      <c r="J43" s="3">
        <f t="shared" si="11"/>
        <v>0</v>
      </c>
      <c r="K43" s="3">
        <f t="shared" si="11"/>
        <v>12</v>
      </c>
      <c r="L43" s="3">
        <f t="shared" si="11"/>
        <v>24</v>
      </c>
      <c r="M43" s="3">
        <f t="shared" si="11"/>
        <v>0</v>
      </c>
      <c r="N43" s="3">
        <f t="shared" si="11"/>
        <v>0</v>
      </c>
      <c r="O43" s="3">
        <f t="shared" si="11"/>
        <v>349</v>
      </c>
      <c r="P43" s="3">
        <f t="shared" si="11"/>
        <v>171</v>
      </c>
      <c r="Q43" s="3">
        <f t="shared" si="11"/>
        <v>198</v>
      </c>
      <c r="R43" s="3">
        <f t="shared" si="11"/>
        <v>200</v>
      </c>
      <c r="S43" s="3">
        <f t="shared" si="11"/>
        <v>84</v>
      </c>
    </row>
    <row r="44" spans="1:19" ht="25.5" thickBot="1">
      <c r="A44" s="10" t="s">
        <v>62</v>
      </c>
      <c r="B44" s="79" t="s">
        <v>162</v>
      </c>
      <c r="C44" s="20" t="s">
        <v>166</v>
      </c>
      <c r="D44" s="5">
        <f>E44+F44+J44+K44+L44</f>
        <v>85</v>
      </c>
      <c r="E44" s="5"/>
      <c r="F44" s="27">
        <f t="shared" si="2"/>
        <v>85</v>
      </c>
      <c r="G44" s="75">
        <f>F44-H44</f>
        <v>23</v>
      </c>
      <c r="H44" s="5">
        <v>62</v>
      </c>
      <c r="I44" s="6"/>
      <c r="J44" s="6"/>
      <c r="K44" s="6"/>
      <c r="L44" s="6"/>
      <c r="M44" s="23"/>
      <c r="N44" s="23"/>
      <c r="O44" s="5">
        <v>34</v>
      </c>
      <c r="P44" s="5">
        <v>51</v>
      </c>
      <c r="Q44" s="22"/>
      <c r="R44" s="22"/>
      <c r="S44" s="5"/>
    </row>
    <row r="45" spans="1:19" ht="15.75" thickBot="1">
      <c r="A45" s="10" t="s">
        <v>63</v>
      </c>
      <c r="B45" s="62" t="s">
        <v>163</v>
      </c>
      <c r="C45" s="50" t="s">
        <v>151</v>
      </c>
      <c r="D45" s="27">
        <f>E45+F45+J45+K45+L45</f>
        <v>99</v>
      </c>
      <c r="E45" s="9"/>
      <c r="F45" s="27">
        <f t="shared" si="2"/>
        <v>99</v>
      </c>
      <c r="G45" s="27">
        <f>F45-H45</f>
        <v>69</v>
      </c>
      <c r="H45" s="5">
        <v>30</v>
      </c>
      <c r="I45" s="6"/>
      <c r="J45" s="6"/>
      <c r="K45" s="6"/>
      <c r="L45" s="6"/>
      <c r="M45" s="5"/>
      <c r="N45" s="5"/>
      <c r="O45" s="5">
        <v>48</v>
      </c>
      <c r="P45" s="5">
        <v>51</v>
      </c>
      <c r="Q45" s="22"/>
      <c r="R45" s="22"/>
      <c r="S45" s="5"/>
    </row>
    <row r="46" spans="1:19" ht="15.75" thickBot="1">
      <c r="A46" s="24"/>
      <c r="B46" s="63" t="s">
        <v>3</v>
      </c>
      <c r="C46" s="50"/>
      <c r="D46" s="3">
        <v>12</v>
      </c>
      <c r="E46" s="3"/>
      <c r="F46" s="3"/>
      <c r="G46" s="3"/>
      <c r="H46" s="3"/>
      <c r="I46" s="4"/>
      <c r="J46" s="4"/>
      <c r="K46" s="4">
        <v>4</v>
      </c>
      <c r="L46" s="4">
        <v>8</v>
      </c>
      <c r="M46" s="3"/>
      <c r="N46" s="3"/>
      <c r="O46" s="3"/>
      <c r="P46" s="3">
        <v>12</v>
      </c>
      <c r="Q46" s="27"/>
      <c r="R46" s="27"/>
      <c r="S46" s="27"/>
    </row>
    <row r="47" spans="1:19" ht="21.75" thickBot="1">
      <c r="A47" s="10" t="s">
        <v>64</v>
      </c>
      <c r="B47" s="62" t="s">
        <v>164</v>
      </c>
      <c r="C47" s="50" t="s">
        <v>156</v>
      </c>
      <c r="D47" s="27">
        <f>E47+F47+J47+K47+L47</f>
        <v>36</v>
      </c>
      <c r="E47" s="9"/>
      <c r="F47" s="27">
        <f t="shared" si="2"/>
        <v>36</v>
      </c>
      <c r="G47" s="27">
        <f>F47-H47</f>
        <v>26</v>
      </c>
      <c r="H47" s="5">
        <v>10</v>
      </c>
      <c r="I47" s="6"/>
      <c r="J47" s="6"/>
      <c r="K47" s="6"/>
      <c r="L47" s="6"/>
      <c r="M47" s="5"/>
      <c r="N47" s="5"/>
      <c r="O47" s="5"/>
      <c r="P47" s="5"/>
      <c r="Q47" s="22">
        <v>36</v>
      </c>
      <c r="R47" s="22"/>
      <c r="S47" s="5"/>
    </row>
    <row r="48" spans="1:19" ht="15.75" thickBot="1">
      <c r="A48" s="10" t="s">
        <v>65</v>
      </c>
      <c r="B48" s="62" t="s">
        <v>165</v>
      </c>
      <c r="C48" s="50" t="s">
        <v>151</v>
      </c>
      <c r="D48" s="27">
        <f>E48+F48+J48+K48+L48</f>
        <v>130</v>
      </c>
      <c r="E48" s="9"/>
      <c r="F48" s="27">
        <f t="shared" si="2"/>
        <v>130</v>
      </c>
      <c r="G48" s="27">
        <f>F48-H48</f>
        <v>82</v>
      </c>
      <c r="H48" s="9">
        <v>48</v>
      </c>
      <c r="I48" s="6"/>
      <c r="J48" s="6"/>
      <c r="K48" s="9"/>
      <c r="L48" s="9"/>
      <c r="M48" s="23"/>
      <c r="N48" s="23"/>
      <c r="O48" s="9">
        <v>92</v>
      </c>
      <c r="P48" s="9">
        <v>38</v>
      </c>
      <c r="Q48" s="22"/>
      <c r="R48" s="22"/>
      <c r="S48" s="9"/>
    </row>
    <row r="49" spans="1:20" ht="15.75" thickBot="1">
      <c r="A49" s="24" t="s">
        <v>66</v>
      </c>
      <c r="B49" s="62" t="s">
        <v>167</v>
      </c>
      <c r="C49" s="20" t="s">
        <v>168</v>
      </c>
      <c r="D49" s="27">
        <f t="shared" ref="D49:D60" si="12">E49+F49+J49+K49+L49</f>
        <v>64</v>
      </c>
      <c r="E49" s="9"/>
      <c r="F49" s="27">
        <f t="shared" si="2"/>
        <v>64</v>
      </c>
      <c r="G49" s="27">
        <f t="shared" ref="G49:G63" si="13">F49-H49</f>
        <v>52</v>
      </c>
      <c r="H49" s="9">
        <v>12</v>
      </c>
      <c r="I49" s="6"/>
      <c r="J49" s="6"/>
      <c r="K49" s="9"/>
      <c r="L49" s="9"/>
      <c r="M49" s="9"/>
      <c r="N49" s="9"/>
      <c r="O49" s="9">
        <v>64</v>
      </c>
      <c r="P49" s="9"/>
      <c r="Q49" s="22"/>
      <c r="R49" s="22"/>
      <c r="S49" s="9"/>
    </row>
    <row r="50" spans="1:20" ht="17.25" customHeight="1" thickBot="1">
      <c r="A50" s="10"/>
      <c r="B50" s="51" t="s">
        <v>169</v>
      </c>
      <c r="C50" s="9"/>
      <c r="D50" s="51">
        <v>12</v>
      </c>
      <c r="E50" s="51"/>
      <c r="F50" s="51"/>
      <c r="G50" s="51"/>
      <c r="H50" s="51"/>
      <c r="I50" s="51"/>
      <c r="J50" s="51"/>
      <c r="K50" s="51">
        <v>4</v>
      </c>
      <c r="L50" s="51">
        <v>8</v>
      </c>
      <c r="M50" s="92"/>
      <c r="N50" s="57"/>
      <c r="O50" s="51">
        <v>12</v>
      </c>
      <c r="P50" s="9"/>
      <c r="Q50" s="22"/>
      <c r="R50" s="22"/>
      <c r="S50" s="9"/>
    </row>
    <row r="51" spans="1:20" ht="21.75" thickBot="1">
      <c r="A51" s="24" t="s">
        <v>67</v>
      </c>
      <c r="B51" s="62" t="s">
        <v>170</v>
      </c>
      <c r="C51" s="20" t="s">
        <v>156</v>
      </c>
      <c r="D51" s="27">
        <f t="shared" si="12"/>
        <v>42</v>
      </c>
      <c r="E51" s="9"/>
      <c r="F51" s="27">
        <f t="shared" si="2"/>
        <v>42</v>
      </c>
      <c r="G51" s="27">
        <f t="shared" si="13"/>
        <v>32</v>
      </c>
      <c r="H51" s="9">
        <v>10</v>
      </c>
      <c r="I51" s="6"/>
      <c r="J51" s="6"/>
      <c r="K51" s="9"/>
      <c r="L51" s="9"/>
      <c r="M51" s="23"/>
      <c r="N51" s="23"/>
      <c r="O51" s="9"/>
      <c r="P51" s="9"/>
      <c r="Q51" s="22"/>
      <c r="R51" s="22"/>
      <c r="S51" s="9">
        <v>42</v>
      </c>
    </row>
    <row r="52" spans="1:20" ht="15.75" thickBot="1">
      <c r="A52" s="24" t="s">
        <v>68</v>
      </c>
      <c r="B52" s="62" t="s">
        <v>171</v>
      </c>
      <c r="C52" s="20" t="s">
        <v>156</v>
      </c>
      <c r="D52" s="27">
        <f t="shared" si="12"/>
        <v>46</v>
      </c>
      <c r="E52" s="27"/>
      <c r="F52" s="27">
        <f t="shared" si="2"/>
        <v>46</v>
      </c>
      <c r="G52" s="27">
        <f t="shared" si="13"/>
        <v>36</v>
      </c>
      <c r="H52" s="27">
        <v>10</v>
      </c>
      <c r="I52" s="6"/>
      <c r="J52" s="6"/>
      <c r="K52" s="27"/>
      <c r="L52" s="27"/>
      <c r="M52" s="23"/>
      <c r="N52" s="23"/>
      <c r="O52" s="27"/>
      <c r="P52" s="27"/>
      <c r="Q52" s="27">
        <v>46</v>
      </c>
      <c r="R52" s="27"/>
      <c r="S52" s="27"/>
    </row>
    <row r="53" spans="1:20" ht="15.75" thickBot="1">
      <c r="A53" s="26" t="s">
        <v>69</v>
      </c>
      <c r="B53" s="62" t="s">
        <v>172</v>
      </c>
      <c r="C53" s="20" t="s">
        <v>168</v>
      </c>
      <c r="D53" s="27">
        <f t="shared" si="12"/>
        <v>72</v>
      </c>
      <c r="E53" s="27"/>
      <c r="F53" s="27">
        <f t="shared" si="2"/>
        <v>72</v>
      </c>
      <c r="G53" s="27">
        <f t="shared" si="13"/>
        <v>36</v>
      </c>
      <c r="H53" s="27">
        <v>36</v>
      </c>
      <c r="I53" s="6"/>
      <c r="J53" s="6"/>
      <c r="K53" s="27"/>
      <c r="L53" s="27"/>
      <c r="M53" s="23"/>
      <c r="N53" s="23"/>
      <c r="O53" s="27"/>
      <c r="P53" s="27"/>
      <c r="Q53" s="27">
        <v>72</v>
      </c>
      <c r="R53" s="27"/>
      <c r="S53" s="27"/>
    </row>
    <row r="54" spans="1:20" ht="15.75" thickBot="1">
      <c r="A54" s="26"/>
      <c r="B54" s="63" t="s">
        <v>3</v>
      </c>
      <c r="C54" s="27"/>
      <c r="D54" s="3">
        <v>12</v>
      </c>
      <c r="E54" s="3"/>
      <c r="F54" s="3"/>
      <c r="G54" s="3"/>
      <c r="H54" s="3"/>
      <c r="I54" s="4"/>
      <c r="J54" s="4"/>
      <c r="K54" s="3">
        <v>4</v>
      </c>
      <c r="L54" s="3">
        <v>8</v>
      </c>
      <c r="M54" s="93"/>
      <c r="N54" s="93"/>
      <c r="O54" s="27"/>
      <c r="P54" s="27"/>
      <c r="Q54" s="3">
        <v>12</v>
      </c>
      <c r="R54" s="27"/>
      <c r="S54" s="27"/>
    </row>
    <row r="55" spans="1:20" ht="15.75" thickBot="1">
      <c r="A55" s="26" t="s">
        <v>71</v>
      </c>
      <c r="B55" s="62" t="s">
        <v>173</v>
      </c>
      <c r="C55" s="80" t="s">
        <v>152</v>
      </c>
      <c r="D55" s="27">
        <f t="shared" si="12"/>
        <v>70</v>
      </c>
      <c r="E55" s="27"/>
      <c r="F55" s="27">
        <f t="shared" si="2"/>
        <v>70</v>
      </c>
      <c r="G55" s="27">
        <f t="shared" si="13"/>
        <v>40</v>
      </c>
      <c r="H55" s="27">
        <v>30</v>
      </c>
      <c r="I55" s="6"/>
      <c r="J55" s="6"/>
      <c r="K55" s="27"/>
      <c r="L55" s="27"/>
      <c r="M55" s="23"/>
      <c r="N55" s="23"/>
      <c r="O55" s="27">
        <v>51</v>
      </c>
      <c r="P55" s="27">
        <v>19</v>
      </c>
      <c r="Q55" s="27"/>
      <c r="R55" s="27"/>
      <c r="S55" s="27"/>
    </row>
    <row r="56" spans="1:20" ht="15.75" thickBot="1">
      <c r="A56" s="95" t="s">
        <v>74</v>
      </c>
      <c r="B56" s="99" t="s">
        <v>72</v>
      </c>
      <c r="C56" s="20" t="s">
        <v>156</v>
      </c>
      <c r="D56" s="9">
        <f t="shared" si="12"/>
        <v>68</v>
      </c>
      <c r="E56" s="9"/>
      <c r="F56" s="9">
        <f>SUM(M56:S56)</f>
        <v>68</v>
      </c>
      <c r="G56" s="9">
        <f t="shared" si="13"/>
        <v>20</v>
      </c>
      <c r="H56" s="9">
        <v>48</v>
      </c>
      <c r="I56" s="6"/>
      <c r="J56" s="6"/>
      <c r="K56" s="9"/>
      <c r="L56" s="9"/>
      <c r="M56" s="9"/>
      <c r="N56" s="9"/>
      <c r="O56" s="9"/>
      <c r="P56" s="9"/>
      <c r="Q56" s="22"/>
      <c r="R56" s="22">
        <v>68</v>
      </c>
      <c r="S56" s="9"/>
    </row>
    <row r="57" spans="1:20" ht="15.75" thickBot="1">
      <c r="A57" s="10"/>
      <c r="B57" s="3" t="s">
        <v>73</v>
      </c>
      <c r="C57" s="9"/>
      <c r="D57" s="27">
        <f>SUM(D58:D63)</f>
        <v>254</v>
      </c>
      <c r="E57" s="77">
        <f t="shared" ref="E57:S57" si="14">SUM(E58:E63)</f>
        <v>0</v>
      </c>
      <c r="F57" s="77">
        <f t="shared" si="14"/>
        <v>254</v>
      </c>
      <c r="G57" s="77">
        <f t="shared" si="14"/>
        <v>168</v>
      </c>
      <c r="H57" s="77">
        <f t="shared" si="14"/>
        <v>86</v>
      </c>
      <c r="I57" s="77">
        <f t="shared" si="14"/>
        <v>0</v>
      </c>
      <c r="J57" s="77">
        <f t="shared" si="14"/>
        <v>0</v>
      </c>
      <c r="K57" s="77">
        <f t="shared" si="14"/>
        <v>0</v>
      </c>
      <c r="L57" s="77">
        <f t="shared" si="14"/>
        <v>0</v>
      </c>
      <c r="M57" s="77">
        <f t="shared" si="14"/>
        <v>0</v>
      </c>
      <c r="N57" s="77">
        <f t="shared" si="14"/>
        <v>0</v>
      </c>
      <c r="O57" s="77">
        <f t="shared" si="14"/>
        <v>48</v>
      </c>
      <c r="P57" s="77">
        <f t="shared" si="14"/>
        <v>0</v>
      </c>
      <c r="Q57" s="77">
        <f t="shared" si="14"/>
        <v>32</v>
      </c>
      <c r="R57" s="77">
        <f t="shared" si="14"/>
        <v>132</v>
      </c>
      <c r="S57" s="77">
        <f t="shared" si="14"/>
        <v>42</v>
      </c>
    </row>
    <row r="58" spans="1:20" ht="15.75" thickBot="1">
      <c r="A58" s="24" t="s">
        <v>174</v>
      </c>
      <c r="B58" s="25" t="s">
        <v>175</v>
      </c>
      <c r="C58" s="20" t="s">
        <v>156</v>
      </c>
      <c r="D58" s="27">
        <f t="shared" si="12"/>
        <v>48</v>
      </c>
      <c r="E58" s="9"/>
      <c r="F58" s="27">
        <f t="shared" ref="F58:F63" si="15">SUM(M58:S58)</f>
        <v>48</v>
      </c>
      <c r="G58" s="27">
        <f t="shared" si="13"/>
        <v>38</v>
      </c>
      <c r="H58" s="9">
        <v>10</v>
      </c>
      <c r="I58" s="6"/>
      <c r="J58" s="6"/>
      <c r="K58" s="9"/>
      <c r="L58" s="9"/>
      <c r="M58" s="9"/>
      <c r="N58" s="9"/>
      <c r="O58" s="9">
        <v>48</v>
      </c>
      <c r="P58" s="9"/>
      <c r="Q58" s="22"/>
      <c r="R58" s="22"/>
      <c r="S58" s="9"/>
    </row>
    <row r="59" spans="1:20" ht="15.75" thickBot="1">
      <c r="A59" s="26" t="s">
        <v>176</v>
      </c>
      <c r="B59" s="81" t="s">
        <v>177</v>
      </c>
      <c r="C59" s="20" t="s">
        <v>156</v>
      </c>
      <c r="D59" s="27">
        <f t="shared" si="12"/>
        <v>42</v>
      </c>
      <c r="E59" s="9"/>
      <c r="F59" s="27">
        <f t="shared" si="15"/>
        <v>42</v>
      </c>
      <c r="G59" s="27">
        <f t="shared" si="13"/>
        <v>32</v>
      </c>
      <c r="H59" s="9">
        <v>10</v>
      </c>
      <c r="I59" s="6"/>
      <c r="J59" s="6"/>
      <c r="K59" s="9"/>
      <c r="L59" s="9"/>
      <c r="M59" s="9"/>
      <c r="N59" s="9"/>
      <c r="O59" s="9"/>
      <c r="P59" s="9"/>
      <c r="Q59" s="22"/>
      <c r="R59" s="22"/>
      <c r="S59" s="9">
        <v>42</v>
      </c>
    </row>
    <row r="60" spans="1:20" ht="15.75" thickBot="1">
      <c r="A60" s="26" t="s">
        <v>178</v>
      </c>
      <c r="B60" s="37" t="s">
        <v>179</v>
      </c>
      <c r="C60" s="20" t="s">
        <v>156</v>
      </c>
      <c r="D60" s="27">
        <f t="shared" si="12"/>
        <v>32</v>
      </c>
      <c r="E60" s="9"/>
      <c r="F60" s="27">
        <f t="shared" si="15"/>
        <v>32</v>
      </c>
      <c r="G60" s="27">
        <f t="shared" si="13"/>
        <v>22</v>
      </c>
      <c r="H60" s="9">
        <v>10</v>
      </c>
      <c r="I60" s="6"/>
      <c r="J60" s="6"/>
      <c r="K60" s="9"/>
      <c r="L60" s="9"/>
      <c r="M60" s="9"/>
      <c r="N60" s="9"/>
      <c r="O60" s="9"/>
      <c r="P60" s="9"/>
      <c r="Q60" s="22"/>
      <c r="R60" s="22">
        <v>32</v>
      </c>
      <c r="S60" s="9"/>
      <c r="T60">
        <v>324</v>
      </c>
    </row>
    <row r="61" spans="1:20" ht="15.75" thickBot="1">
      <c r="A61" s="24" t="s">
        <v>180</v>
      </c>
      <c r="B61" s="27" t="s">
        <v>181</v>
      </c>
      <c r="C61" s="50" t="s">
        <v>152</v>
      </c>
      <c r="D61" s="27">
        <f>E61+F61+J61+K61+L61</f>
        <v>64</v>
      </c>
      <c r="E61" s="9"/>
      <c r="F61" s="27">
        <f t="shared" si="15"/>
        <v>64</v>
      </c>
      <c r="G61" s="27">
        <f t="shared" si="13"/>
        <v>28</v>
      </c>
      <c r="H61" s="9">
        <v>36</v>
      </c>
      <c r="I61" s="6"/>
      <c r="J61" s="6"/>
      <c r="K61" s="9"/>
      <c r="L61" s="9"/>
      <c r="M61" s="9"/>
      <c r="N61" s="9"/>
      <c r="O61" s="9"/>
      <c r="P61" s="9"/>
      <c r="Q61" s="22">
        <v>32</v>
      </c>
      <c r="R61" s="22">
        <v>32</v>
      </c>
      <c r="S61" s="9"/>
      <c r="T61">
        <v>108</v>
      </c>
    </row>
    <row r="62" spans="1:20" ht="25.5" thickBot="1">
      <c r="A62" s="24" t="s">
        <v>182</v>
      </c>
      <c r="B62" s="27" t="s">
        <v>183</v>
      </c>
      <c r="C62" s="50" t="s">
        <v>156</v>
      </c>
      <c r="D62" s="27">
        <f>E62+F62+J62+K62+L62</f>
        <v>34</v>
      </c>
      <c r="E62" s="9"/>
      <c r="F62" s="27">
        <f t="shared" si="15"/>
        <v>34</v>
      </c>
      <c r="G62" s="27">
        <f t="shared" si="13"/>
        <v>24</v>
      </c>
      <c r="H62" s="9">
        <v>10</v>
      </c>
      <c r="I62" s="6"/>
      <c r="J62" s="6"/>
      <c r="K62" s="9"/>
      <c r="L62" s="9"/>
      <c r="M62" s="9"/>
      <c r="N62" s="9"/>
      <c r="O62" s="9"/>
      <c r="P62" s="9"/>
      <c r="Q62" s="22"/>
      <c r="R62" s="22">
        <v>34</v>
      </c>
      <c r="S62" s="9"/>
    </row>
    <row r="63" spans="1:20" ht="15.75" thickBot="1">
      <c r="A63" s="76" t="s">
        <v>212</v>
      </c>
      <c r="B63" s="75" t="s">
        <v>213</v>
      </c>
      <c r="C63" s="20" t="s">
        <v>156</v>
      </c>
      <c r="D63" s="75">
        <f>E63+F63+J63+K63+L63</f>
        <v>34</v>
      </c>
      <c r="E63" s="9"/>
      <c r="F63" s="75">
        <f t="shared" si="15"/>
        <v>34</v>
      </c>
      <c r="G63" s="75">
        <f t="shared" si="13"/>
        <v>24</v>
      </c>
      <c r="H63" s="9">
        <v>10</v>
      </c>
      <c r="I63" s="6"/>
      <c r="J63" s="6"/>
      <c r="K63" s="9"/>
      <c r="L63" s="9"/>
      <c r="M63" s="23"/>
      <c r="N63" s="9"/>
      <c r="O63" s="9"/>
      <c r="P63" s="9"/>
      <c r="Q63" s="22"/>
      <c r="R63" s="22">
        <v>34</v>
      </c>
      <c r="S63" s="9"/>
    </row>
    <row r="64" spans="1:20" ht="24.75" customHeight="1" thickBot="1">
      <c r="A64" s="2" t="s">
        <v>36</v>
      </c>
      <c r="B64" s="3" t="s">
        <v>37</v>
      </c>
      <c r="C64" s="8"/>
      <c r="D64" s="3">
        <f>D65+D76+D82+D88+D93</f>
        <v>2360</v>
      </c>
      <c r="E64" s="3">
        <f t="shared" ref="E64:I64" si="16">E65+E76+E82+E88+E93+E100</f>
        <v>0</v>
      </c>
      <c r="F64" s="3">
        <f t="shared" si="16"/>
        <v>1406</v>
      </c>
      <c r="G64" s="3">
        <f t="shared" si="16"/>
        <v>650</v>
      </c>
      <c r="H64" s="3">
        <f t="shared" si="16"/>
        <v>684</v>
      </c>
      <c r="I64" s="3">
        <f t="shared" si="16"/>
        <v>70</v>
      </c>
      <c r="J64" s="3">
        <f>J65+J76+J82+J88+J93+J100</f>
        <v>972</v>
      </c>
      <c r="K64" s="3">
        <f t="shared" ref="K64:R64" si="17">K65+K76+K82+K88+K93+K100</f>
        <v>42</v>
      </c>
      <c r="L64" s="3">
        <f t="shared" si="17"/>
        <v>84</v>
      </c>
      <c r="M64" s="3">
        <f t="shared" si="17"/>
        <v>0</v>
      </c>
      <c r="N64" s="3">
        <f t="shared" si="17"/>
        <v>0</v>
      </c>
      <c r="O64" s="3">
        <f t="shared" si="17"/>
        <v>63</v>
      </c>
      <c r="P64" s="3">
        <f t="shared" si="17"/>
        <v>457</v>
      </c>
      <c r="Q64" s="3">
        <f t="shared" si="17"/>
        <v>374</v>
      </c>
      <c r="R64" s="3">
        <f t="shared" si="17"/>
        <v>560</v>
      </c>
      <c r="S64" s="3">
        <f>S65+S76+S82+S88+S93</f>
        <v>906</v>
      </c>
    </row>
    <row r="65" spans="1:20" ht="62.25" customHeight="1" thickBot="1">
      <c r="A65" s="7" t="s">
        <v>38</v>
      </c>
      <c r="B65" s="64" t="s">
        <v>184</v>
      </c>
      <c r="C65" s="65" t="s">
        <v>75</v>
      </c>
      <c r="D65" s="3">
        <f>E65+F65+J65+K65+L65</f>
        <v>1227</v>
      </c>
      <c r="E65" s="3">
        <f t="shared" ref="E65:S65" si="18">SUM(E66:E75)</f>
        <v>0</v>
      </c>
      <c r="F65" s="3">
        <f t="shared" si="18"/>
        <v>897</v>
      </c>
      <c r="G65" s="3">
        <f t="shared" si="18"/>
        <v>377</v>
      </c>
      <c r="H65" s="3">
        <f t="shared" si="18"/>
        <v>488</v>
      </c>
      <c r="I65" s="3">
        <f t="shared" si="18"/>
        <v>30</v>
      </c>
      <c r="J65" s="3">
        <f t="shared" si="18"/>
        <v>288</v>
      </c>
      <c r="K65" s="3">
        <f t="shared" si="18"/>
        <v>14</v>
      </c>
      <c r="L65" s="3">
        <f t="shared" si="18"/>
        <v>28</v>
      </c>
      <c r="M65" s="3">
        <f t="shared" si="18"/>
        <v>0</v>
      </c>
      <c r="N65" s="3">
        <f t="shared" si="18"/>
        <v>0</v>
      </c>
      <c r="O65" s="3">
        <f t="shared" si="18"/>
        <v>63</v>
      </c>
      <c r="P65" s="3">
        <f t="shared" si="18"/>
        <v>197</v>
      </c>
      <c r="Q65" s="3">
        <f t="shared" si="18"/>
        <v>199</v>
      </c>
      <c r="R65" s="3">
        <f t="shared" si="18"/>
        <v>154</v>
      </c>
      <c r="S65" s="3">
        <f t="shared" si="18"/>
        <v>614</v>
      </c>
    </row>
    <row r="66" spans="1:20" s="85" customFormat="1" ht="29.25" customHeight="1" thickBot="1">
      <c r="A66" s="97" t="s">
        <v>39</v>
      </c>
      <c r="B66" s="104" t="s">
        <v>185</v>
      </c>
      <c r="C66" s="105" t="s">
        <v>220</v>
      </c>
      <c r="D66" s="229">
        <f>SUM(M66:S66)</f>
        <v>256</v>
      </c>
      <c r="E66" s="227"/>
      <c r="F66" s="227">
        <f>SUM(M66:S66)</f>
        <v>256</v>
      </c>
      <c r="G66" s="227">
        <f>F66-H66</f>
        <v>116</v>
      </c>
      <c r="H66" s="227">
        <v>140</v>
      </c>
      <c r="I66" s="227"/>
      <c r="J66" s="227"/>
      <c r="K66" s="227"/>
      <c r="L66" s="227"/>
      <c r="M66" s="227"/>
      <c r="N66" s="227"/>
      <c r="O66" s="227">
        <v>63</v>
      </c>
      <c r="P66" s="227">
        <v>125</v>
      </c>
      <c r="Q66" s="227">
        <v>68</v>
      </c>
      <c r="R66" s="227"/>
      <c r="S66" s="227"/>
    </row>
    <row r="67" spans="1:20" s="85" customFormat="1" ht="21.75" customHeight="1" thickBot="1">
      <c r="A67" s="103" t="s">
        <v>187</v>
      </c>
      <c r="B67" s="72" t="s">
        <v>188</v>
      </c>
      <c r="C67" s="82" t="s">
        <v>219</v>
      </c>
      <c r="D67" s="4">
        <f>SUM(M67:S67)</f>
        <v>85</v>
      </c>
      <c r="E67" s="6"/>
      <c r="F67" s="6">
        <f t="shared" ref="F67" si="19">SUM(M67:S67)</f>
        <v>85</v>
      </c>
      <c r="G67" s="6">
        <f t="shared" ref="G67" si="20">F67-H67</f>
        <v>37</v>
      </c>
      <c r="H67" s="6">
        <v>48</v>
      </c>
      <c r="I67" s="6"/>
      <c r="J67" s="6"/>
      <c r="K67" s="6"/>
      <c r="L67" s="6"/>
      <c r="M67" s="6"/>
      <c r="N67" s="6"/>
      <c r="O67" s="6"/>
      <c r="P67" s="6"/>
      <c r="Q67" s="6">
        <v>85</v>
      </c>
      <c r="R67" s="6"/>
      <c r="S67" s="6"/>
    </row>
    <row r="68" spans="1:20" ht="25.5" customHeight="1" thickBot="1">
      <c r="A68" s="67"/>
      <c r="B68" s="69" t="s">
        <v>3</v>
      </c>
      <c r="C68" s="66"/>
      <c r="D68" s="51">
        <v>12</v>
      </c>
      <c r="E68" s="51"/>
      <c r="F68" s="51"/>
      <c r="G68" s="51"/>
      <c r="H68" s="51"/>
      <c r="I68" s="51"/>
      <c r="J68" s="51"/>
      <c r="K68" s="51">
        <v>4</v>
      </c>
      <c r="L68" s="51">
        <v>8</v>
      </c>
      <c r="M68" s="51"/>
      <c r="N68" s="51"/>
      <c r="O68" s="51"/>
      <c r="P68" s="51"/>
      <c r="Q68" s="51">
        <v>12</v>
      </c>
      <c r="R68" s="51"/>
      <c r="S68" s="3"/>
    </row>
    <row r="69" spans="1:20" ht="40.5" customHeight="1" thickBot="1">
      <c r="A69" s="67" t="s">
        <v>190</v>
      </c>
      <c r="B69" s="62" t="s">
        <v>191</v>
      </c>
      <c r="C69" s="184" t="s">
        <v>221</v>
      </c>
      <c r="D69" s="51">
        <f>SUM(M69:S69)</f>
        <v>198</v>
      </c>
      <c r="E69" s="18"/>
      <c r="F69" s="18">
        <f>SUM(M69:S69)</f>
        <v>198</v>
      </c>
      <c r="G69" s="18">
        <f>F69-H69</f>
        <v>78</v>
      </c>
      <c r="H69" s="18">
        <v>120</v>
      </c>
      <c r="I69" s="18"/>
      <c r="J69" s="18"/>
      <c r="K69" s="18"/>
      <c r="L69" s="18"/>
      <c r="M69" s="18"/>
      <c r="N69" s="18"/>
      <c r="O69" s="18"/>
      <c r="P69" s="18"/>
      <c r="Q69" s="18">
        <v>34</v>
      </c>
      <c r="R69" s="18">
        <v>34</v>
      </c>
      <c r="S69" s="18">
        <v>130</v>
      </c>
    </row>
    <row r="70" spans="1:20" ht="40.5" customHeight="1" thickBot="1">
      <c r="A70" s="67" t="s">
        <v>193</v>
      </c>
      <c r="B70" s="62" t="s">
        <v>194</v>
      </c>
      <c r="C70" s="185"/>
      <c r="D70" s="51">
        <f>E70+F70+J70+K70+L70</f>
        <v>258</v>
      </c>
      <c r="E70" s="27"/>
      <c r="F70" s="18">
        <f t="shared" ref="F70:F71" si="21">SUM(M70:S70)</f>
        <v>258</v>
      </c>
      <c r="G70" s="18">
        <v>136</v>
      </c>
      <c r="H70" s="18">
        <v>120</v>
      </c>
      <c r="I70" s="18"/>
      <c r="J70" s="18"/>
      <c r="K70" s="18"/>
      <c r="L70" s="18"/>
      <c r="M70" s="18"/>
      <c r="N70" s="18"/>
      <c r="O70" s="18"/>
      <c r="P70" s="18"/>
      <c r="Q70" s="18"/>
      <c r="R70" s="18">
        <v>64</v>
      </c>
      <c r="S70" s="18">
        <v>194</v>
      </c>
    </row>
    <row r="71" spans="1:20" ht="40.5" customHeight="1" thickBot="1">
      <c r="A71" s="67" t="s">
        <v>192</v>
      </c>
      <c r="B71" s="70" t="s">
        <v>195</v>
      </c>
      <c r="C71" s="186"/>
      <c r="D71" s="51">
        <f>SUM(M71:S71)</f>
        <v>100</v>
      </c>
      <c r="E71" s="23"/>
      <c r="F71" s="18">
        <f t="shared" si="21"/>
        <v>100</v>
      </c>
      <c r="G71" s="18">
        <v>10</v>
      </c>
      <c r="H71" s="18">
        <v>60</v>
      </c>
      <c r="I71" s="18">
        <v>30</v>
      </c>
      <c r="J71" s="18"/>
      <c r="K71" s="18"/>
      <c r="L71" s="18"/>
      <c r="M71" s="18"/>
      <c r="N71" s="18"/>
      <c r="O71" s="18"/>
      <c r="P71" s="18"/>
      <c r="Q71" s="18"/>
      <c r="R71" s="18">
        <v>56</v>
      </c>
      <c r="S71" s="18">
        <v>44</v>
      </c>
    </row>
    <row r="72" spans="1:20" s="85" customFormat="1" ht="19.5" customHeight="1" thickBot="1">
      <c r="A72" s="103"/>
      <c r="B72" s="106" t="s">
        <v>169</v>
      </c>
      <c r="C72" s="105"/>
      <c r="D72" s="4">
        <v>18</v>
      </c>
      <c r="E72" s="107"/>
      <c r="F72" s="107"/>
      <c r="G72" s="107"/>
      <c r="H72" s="108"/>
      <c r="I72" s="108"/>
      <c r="J72" s="108"/>
      <c r="K72" s="4">
        <v>6</v>
      </c>
      <c r="L72" s="4">
        <v>12</v>
      </c>
      <c r="M72" s="4"/>
      <c r="N72" s="4"/>
      <c r="O72" s="4"/>
      <c r="P72" s="4"/>
      <c r="Q72" s="4"/>
      <c r="R72" s="4"/>
      <c r="S72" s="4">
        <v>18</v>
      </c>
    </row>
    <row r="73" spans="1:20" s="85" customFormat="1" ht="18" customHeight="1" thickBot="1">
      <c r="A73" s="103" t="s">
        <v>189</v>
      </c>
      <c r="B73" s="72" t="s">
        <v>1</v>
      </c>
      <c r="C73" s="82" t="s">
        <v>156</v>
      </c>
      <c r="D73" s="6">
        <f>SUM(M73:S73)</f>
        <v>108</v>
      </c>
      <c r="E73" s="6"/>
      <c r="F73" s="6"/>
      <c r="G73" s="6"/>
      <c r="H73" s="6"/>
      <c r="I73" s="6"/>
      <c r="J73" s="6">
        <f>SUM(M73:S73)</f>
        <v>108</v>
      </c>
      <c r="K73" s="6"/>
      <c r="L73" s="6"/>
      <c r="M73" s="6"/>
      <c r="N73" s="6"/>
      <c r="O73" s="6"/>
      <c r="P73" s="6">
        <v>72</v>
      </c>
      <c r="Q73" s="6"/>
      <c r="R73" s="6"/>
      <c r="S73" s="6">
        <v>36</v>
      </c>
    </row>
    <row r="74" spans="1:20" s="85" customFormat="1" ht="27.75" customHeight="1" thickBot="1">
      <c r="A74" s="232" t="s">
        <v>40</v>
      </c>
      <c r="B74" s="233" t="s">
        <v>78</v>
      </c>
      <c r="C74" s="234" t="s">
        <v>159</v>
      </c>
      <c r="D74" s="6">
        <f>SUM(M74:S74)</f>
        <v>180</v>
      </c>
      <c r="E74" s="6"/>
      <c r="F74" s="6"/>
      <c r="G74" s="6"/>
      <c r="H74" s="6"/>
      <c r="I74" s="6"/>
      <c r="J74" s="6">
        <v>180</v>
      </c>
      <c r="K74" s="6"/>
      <c r="L74" s="6"/>
      <c r="M74" s="6"/>
      <c r="N74" s="6"/>
      <c r="O74" s="6"/>
      <c r="P74" s="6"/>
      <c r="Q74" s="6"/>
      <c r="R74" s="6"/>
      <c r="S74" s="6">
        <v>180</v>
      </c>
    </row>
    <row r="75" spans="1:20" s="85" customFormat="1" ht="39" customHeight="1" thickBot="1">
      <c r="A75" s="109"/>
      <c r="B75" s="87" t="s">
        <v>201</v>
      </c>
      <c r="C75" s="236" t="s">
        <v>222</v>
      </c>
      <c r="D75" s="4">
        <v>12</v>
      </c>
      <c r="E75" s="4"/>
      <c r="F75" s="4"/>
      <c r="G75" s="4"/>
      <c r="H75" s="4"/>
      <c r="I75" s="4"/>
      <c r="J75" s="4"/>
      <c r="K75" s="4">
        <v>4</v>
      </c>
      <c r="L75" s="4">
        <v>8</v>
      </c>
      <c r="M75" s="4"/>
      <c r="N75" s="4"/>
      <c r="O75" s="4"/>
      <c r="P75" s="4"/>
      <c r="Q75" s="4"/>
      <c r="R75" s="4"/>
      <c r="S75" s="4">
        <v>12</v>
      </c>
    </row>
    <row r="76" spans="1:20" s="85" customFormat="1" ht="27.75" customHeight="1" thickBot="1">
      <c r="A76" s="97" t="s">
        <v>76</v>
      </c>
      <c r="B76" s="235" t="s">
        <v>196</v>
      </c>
      <c r="C76" s="88" t="s">
        <v>75</v>
      </c>
      <c r="D76" s="4">
        <f>SUM(D77:D81)</f>
        <v>236</v>
      </c>
      <c r="E76" s="4">
        <f t="shared" ref="E76:S76" si="22">SUM(E77:E81)</f>
        <v>0</v>
      </c>
      <c r="F76" s="4">
        <f t="shared" si="22"/>
        <v>104</v>
      </c>
      <c r="G76" s="4">
        <f t="shared" si="22"/>
        <v>24</v>
      </c>
      <c r="H76" s="4">
        <f t="shared" si="22"/>
        <v>60</v>
      </c>
      <c r="I76" s="4">
        <f t="shared" si="22"/>
        <v>20</v>
      </c>
      <c r="J76" s="4">
        <f t="shared" si="22"/>
        <v>108</v>
      </c>
      <c r="K76" s="4">
        <f t="shared" si="22"/>
        <v>8</v>
      </c>
      <c r="L76" s="4">
        <f t="shared" si="22"/>
        <v>16</v>
      </c>
      <c r="M76" s="4">
        <f t="shared" si="22"/>
        <v>0</v>
      </c>
      <c r="N76" s="4">
        <f t="shared" si="22"/>
        <v>0</v>
      </c>
      <c r="O76" s="4">
        <f t="shared" si="22"/>
        <v>0</v>
      </c>
      <c r="P76" s="4">
        <f t="shared" si="22"/>
        <v>0</v>
      </c>
      <c r="Q76" s="4">
        <f t="shared" si="22"/>
        <v>72</v>
      </c>
      <c r="R76" s="4">
        <f t="shared" si="22"/>
        <v>164</v>
      </c>
      <c r="S76" s="4">
        <f t="shared" si="22"/>
        <v>0</v>
      </c>
    </row>
    <row r="77" spans="1:20" ht="28.5" customHeight="1" thickBot="1">
      <c r="A77" s="54" t="s">
        <v>77</v>
      </c>
      <c r="B77" s="72" t="s">
        <v>197</v>
      </c>
      <c r="C77" s="68" t="s">
        <v>168</v>
      </c>
      <c r="D77" s="6">
        <f>E77+F77+J77+K77+L77</f>
        <v>104</v>
      </c>
      <c r="E77" s="6"/>
      <c r="F77" s="6">
        <f>SUM(M77:S77)</f>
        <v>104</v>
      </c>
      <c r="G77" s="6">
        <v>24</v>
      </c>
      <c r="H77" s="6">
        <v>60</v>
      </c>
      <c r="I77" s="6">
        <v>20</v>
      </c>
      <c r="J77" s="82"/>
      <c r="K77" s="6"/>
      <c r="L77" s="6"/>
      <c r="M77" s="6"/>
      <c r="N77" s="6"/>
      <c r="O77" s="6"/>
      <c r="P77" s="6"/>
      <c r="Q77" s="6"/>
      <c r="R77" s="6">
        <v>104</v>
      </c>
      <c r="S77" s="6"/>
      <c r="T77">
        <f>SUM(P77:R77)</f>
        <v>104</v>
      </c>
    </row>
    <row r="78" spans="1:20" ht="28.5" customHeight="1" thickBot="1">
      <c r="A78" s="15"/>
      <c r="B78" s="73" t="s">
        <v>169</v>
      </c>
      <c r="C78" s="4"/>
      <c r="D78" s="4">
        <f t="shared" ref="D78:D79" si="23">E78+F78+J78+K78+L78</f>
        <v>12</v>
      </c>
      <c r="E78" s="4"/>
      <c r="F78" s="4"/>
      <c r="G78" s="4"/>
      <c r="H78" s="4"/>
      <c r="I78" s="4"/>
      <c r="J78" s="4"/>
      <c r="K78" s="4">
        <v>4</v>
      </c>
      <c r="L78" s="4">
        <v>8</v>
      </c>
      <c r="M78" s="4"/>
      <c r="N78" s="4"/>
      <c r="O78" s="4"/>
      <c r="P78" s="4"/>
      <c r="Q78" s="4"/>
      <c r="R78" s="4">
        <v>12</v>
      </c>
      <c r="S78" s="6"/>
    </row>
    <row r="79" spans="1:20" s="85" customFormat="1" ht="21.75" customHeight="1" thickBot="1">
      <c r="A79" s="83" t="s">
        <v>202</v>
      </c>
      <c r="B79" s="84" t="s">
        <v>1</v>
      </c>
      <c r="C79" s="82" t="s">
        <v>224</v>
      </c>
      <c r="D79" s="6">
        <f t="shared" si="23"/>
        <v>108</v>
      </c>
      <c r="E79" s="6"/>
      <c r="F79" s="6"/>
      <c r="G79" s="6"/>
      <c r="H79" s="6"/>
      <c r="I79" s="6"/>
      <c r="J79" s="6">
        <f>SUM(M79:S79)</f>
        <v>108</v>
      </c>
      <c r="K79" s="6"/>
      <c r="L79" s="6"/>
      <c r="M79" s="6"/>
      <c r="N79" s="6"/>
      <c r="O79" s="6"/>
      <c r="P79" s="6"/>
      <c r="Q79" s="6">
        <v>72</v>
      </c>
      <c r="R79" s="6">
        <v>36</v>
      </c>
      <c r="S79" s="6"/>
    </row>
    <row r="80" spans="1:20" ht="28.5" customHeight="1" thickBot="1">
      <c r="A80" s="83" t="s">
        <v>41</v>
      </c>
      <c r="B80" s="86" t="s">
        <v>78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s="85" customFormat="1" ht="20.25" customHeight="1" thickBot="1">
      <c r="A81" s="83"/>
      <c r="B81" s="87" t="s">
        <v>201</v>
      </c>
      <c r="C81" s="88" t="s">
        <v>75</v>
      </c>
      <c r="D81" s="4">
        <v>12</v>
      </c>
      <c r="E81" s="4"/>
      <c r="F81" s="4"/>
      <c r="G81" s="4"/>
      <c r="H81" s="4"/>
      <c r="I81" s="4"/>
      <c r="J81" s="4"/>
      <c r="K81" s="4">
        <v>4</v>
      </c>
      <c r="L81" s="4">
        <v>8</v>
      </c>
      <c r="M81" s="4"/>
      <c r="N81" s="4"/>
      <c r="O81" s="4"/>
      <c r="P81" s="4"/>
      <c r="Q81" s="4"/>
      <c r="R81" s="4">
        <v>12</v>
      </c>
      <c r="S81" s="6"/>
    </row>
    <row r="82" spans="1:19" s="85" customFormat="1" ht="24.75" customHeight="1" thickBot="1">
      <c r="A82" s="110" t="s">
        <v>79</v>
      </c>
      <c r="B82" s="113" t="s">
        <v>198</v>
      </c>
      <c r="C82" s="88" t="s">
        <v>75</v>
      </c>
      <c r="D82" s="4">
        <f t="shared" ref="D82:E82" si="24">SUM(D83:D87)</f>
        <v>225</v>
      </c>
      <c r="E82" s="4">
        <f t="shared" si="24"/>
        <v>0</v>
      </c>
      <c r="F82" s="4">
        <f>SUM(F83:F87)</f>
        <v>165</v>
      </c>
      <c r="G82" s="4">
        <f t="shared" ref="G82:S82" si="25">SUM(G83:G87)</f>
        <v>65</v>
      </c>
      <c r="H82" s="4">
        <f t="shared" si="25"/>
        <v>80</v>
      </c>
      <c r="I82" s="4">
        <f t="shared" si="25"/>
        <v>20</v>
      </c>
      <c r="J82" s="4">
        <f t="shared" si="25"/>
        <v>36</v>
      </c>
      <c r="K82" s="4">
        <f t="shared" si="25"/>
        <v>8</v>
      </c>
      <c r="L82" s="4">
        <f t="shared" si="25"/>
        <v>16</v>
      </c>
      <c r="M82" s="4">
        <f t="shared" si="25"/>
        <v>0</v>
      </c>
      <c r="N82" s="4">
        <f t="shared" si="25"/>
        <v>0</v>
      </c>
      <c r="O82" s="4">
        <f t="shared" si="25"/>
        <v>0</v>
      </c>
      <c r="P82" s="4">
        <f t="shared" si="25"/>
        <v>0</v>
      </c>
      <c r="Q82" s="4">
        <f t="shared" si="25"/>
        <v>0</v>
      </c>
      <c r="R82" s="4">
        <f t="shared" si="25"/>
        <v>50</v>
      </c>
      <c r="S82" s="4">
        <f t="shared" si="25"/>
        <v>175</v>
      </c>
    </row>
    <row r="83" spans="1:19" s="85" customFormat="1" ht="30" customHeight="1" thickBot="1">
      <c r="A83" s="86" t="s">
        <v>80</v>
      </c>
      <c r="B83" s="72" t="s">
        <v>199</v>
      </c>
      <c r="C83" s="82" t="s">
        <v>151</v>
      </c>
      <c r="D83" s="6">
        <f>E83+F83+J83+K83+L83</f>
        <v>165</v>
      </c>
      <c r="E83" s="6"/>
      <c r="F83" s="6">
        <f>SUM(M83:S83)</f>
        <v>165</v>
      </c>
      <c r="G83" s="6">
        <v>65</v>
      </c>
      <c r="H83" s="6">
        <v>80</v>
      </c>
      <c r="I83" s="6">
        <v>20</v>
      </c>
      <c r="J83" s="6"/>
      <c r="K83" s="6"/>
      <c r="L83" s="6"/>
      <c r="M83" s="6"/>
      <c r="N83" s="6"/>
      <c r="O83" s="6"/>
      <c r="P83" s="6"/>
      <c r="Q83" s="6"/>
      <c r="R83" s="6">
        <v>50</v>
      </c>
      <c r="S83" s="6">
        <v>115</v>
      </c>
    </row>
    <row r="84" spans="1:19" ht="23.25" customHeight="1" thickBot="1">
      <c r="A84" s="61"/>
      <c r="B84" s="90" t="s">
        <v>204</v>
      </c>
      <c r="C84" s="4"/>
      <c r="D84" s="4">
        <v>12</v>
      </c>
      <c r="E84" s="4"/>
      <c r="F84" s="4"/>
      <c r="G84" s="4"/>
      <c r="H84" s="4"/>
      <c r="I84" s="4"/>
      <c r="J84" s="4"/>
      <c r="K84" s="4">
        <v>4</v>
      </c>
      <c r="L84" s="4">
        <v>8</v>
      </c>
      <c r="M84" s="4"/>
      <c r="N84" s="4"/>
      <c r="O84" s="4"/>
      <c r="P84" s="4"/>
      <c r="Q84" s="4"/>
      <c r="R84" s="4"/>
      <c r="S84" s="4">
        <v>12</v>
      </c>
    </row>
    <row r="85" spans="1:19" s="85" customFormat="1" ht="18" customHeight="1" thickBot="1">
      <c r="A85" s="86" t="s">
        <v>203</v>
      </c>
      <c r="B85" s="72" t="s">
        <v>1</v>
      </c>
      <c r="C85" s="82" t="s">
        <v>156</v>
      </c>
      <c r="D85" s="6">
        <v>36</v>
      </c>
      <c r="E85" s="6"/>
      <c r="F85" s="6"/>
      <c r="G85" s="6"/>
      <c r="H85" s="6"/>
      <c r="I85" s="6"/>
      <c r="J85" s="6">
        <v>36</v>
      </c>
      <c r="K85" s="6"/>
      <c r="L85" s="6"/>
      <c r="M85" s="6"/>
      <c r="N85" s="6"/>
      <c r="O85" s="6"/>
      <c r="P85" s="6"/>
      <c r="Q85" s="6"/>
      <c r="R85" s="6"/>
      <c r="S85" s="6">
        <v>36</v>
      </c>
    </row>
    <row r="86" spans="1:19" ht="27" customHeight="1" thickBot="1">
      <c r="A86" s="15" t="s">
        <v>82</v>
      </c>
      <c r="B86" s="20" t="s">
        <v>78</v>
      </c>
      <c r="C86" s="16"/>
      <c r="D86" s="16"/>
      <c r="E86" s="16"/>
      <c r="F86" s="16"/>
      <c r="G86" s="16"/>
      <c r="H86" s="16"/>
      <c r="I86" s="16"/>
      <c r="J86" s="16"/>
      <c r="K86" s="6"/>
      <c r="L86" s="6"/>
      <c r="M86" s="16"/>
      <c r="N86" s="16"/>
      <c r="O86" s="16"/>
      <c r="P86" s="16"/>
      <c r="Q86" s="22"/>
      <c r="R86" s="22"/>
      <c r="S86" s="16"/>
    </row>
    <row r="87" spans="1:19" ht="20.25" customHeight="1" thickBot="1">
      <c r="A87" s="55"/>
      <c r="B87" s="237" t="s">
        <v>201</v>
      </c>
      <c r="C87" s="238" t="s">
        <v>75</v>
      </c>
      <c r="D87" s="4">
        <v>12</v>
      </c>
      <c r="E87" s="4"/>
      <c r="F87" s="4"/>
      <c r="G87" s="4"/>
      <c r="H87" s="4"/>
      <c r="I87" s="4"/>
      <c r="J87" s="4"/>
      <c r="K87" s="4">
        <v>4</v>
      </c>
      <c r="L87" s="4">
        <v>8</v>
      </c>
      <c r="M87" s="4"/>
      <c r="N87" s="4"/>
      <c r="O87" s="4"/>
      <c r="P87" s="4"/>
      <c r="Q87" s="4"/>
      <c r="R87" s="4"/>
      <c r="S87" s="4">
        <v>12</v>
      </c>
    </row>
    <row r="88" spans="1:19" ht="48" customHeight="1" thickBot="1">
      <c r="A88" s="117" t="s">
        <v>208</v>
      </c>
      <c r="B88" s="46" t="s">
        <v>209</v>
      </c>
      <c r="C88" s="119" t="s">
        <v>75</v>
      </c>
      <c r="D88" s="3">
        <f>SUM(D89:D92)</f>
        <v>117</v>
      </c>
      <c r="E88" s="3">
        <f t="shared" ref="E88:S88" si="26">SUM(E89:E92)</f>
        <v>0</v>
      </c>
      <c r="F88" s="3">
        <f t="shared" si="26"/>
        <v>69</v>
      </c>
      <c r="G88" s="3">
        <f t="shared" si="26"/>
        <v>53</v>
      </c>
      <c r="H88" s="3">
        <f t="shared" si="26"/>
        <v>16</v>
      </c>
      <c r="I88" s="3">
        <f t="shared" si="26"/>
        <v>0</v>
      </c>
      <c r="J88" s="3">
        <f t="shared" si="26"/>
        <v>36</v>
      </c>
      <c r="K88" s="3">
        <f t="shared" si="26"/>
        <v>4</v>
      </c>
      <c r="L88" s="3">
        <f t="shared" si="26"/>
        <v>8</v>
      </c>
      <c r="M88" s="3">
        <f t="shared" si="26"/>
        <v>0</v>
      </c>
      <c r="N88" s="3">
        <f t="shared" si="26"/>
        <v>0</v>
      </c>
      <c r="O88" s="3">
        <f t="shared" si="26"/>
        <v>0</v>
      </c>
      <c r="P88" s="3">
        <f t="shared" si="26"/>
        <v>0</v>
      </c>
      <c r="Q88" s="3">
        <f t="shared" si="26"/>
        <v>0</v>
      </c>
      <c r="R88" s="3">
        <f t="shared" si="26"/>
        <v>0</v>
      </c>
      <c r="S88" s="3">
        <f t="shared" si="26"/>
        <v>117</v>
      </c>
    </row>
    <row r="89" spans="1:19" s="85" customFormat="1" ht="51" customHeight="1" thickBot="1">
      <c r="A89" s="83" t="s">
        <v>210</v>
      </c>
      <c r="B89" s="86" t="s">
        <v>209</v>
      </c>
      <c r="C89" s="109" t="s">
        <v>156</v>
      </c>
      <c r="D89" s="6">
        <f>E89+F89+J89+K89+L89</f>
        <v>69</v>
      </c>
      <c r="E89" s="6"/>
      <c r="F89" s="6">
        <f>SUM(M89:S89)</f>
        <v>69</v>
      </c>
      <c r="G89" s="6">
        <v>53</v>
      </c>
      <c r="H89" s="6">
        <v>16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>
        <v>69</v>
      </c>
    </row>
    <row r="90" spans="1:19" ht="27" customHeight="1" thickBot="1">
      <c r="A90" s="76" t="s">
        <v>205</v>
      </c>
      <c r="B90" s="239" t="s">
        <v>1</v>
      </c>
      <c r="C90" s="20" t="s">
        <v>156</v>
      </c>
      <c r="D90" s="75">
        <v>36</v>
      </c>
      <c r="E90" s="75"/>
      <c r="F90" s="75"/>
      <c r="G90" s="75"/>
      <c r="H90" s="75"/>
      <c r="I90" s="75"/>
      <c r="J90" s="75">
        <v>36</v>
      </c>
      <c r="K90" s="6"/>
      <c r="L90" s="6"/>
      <c r="M90" s="75"/>
      <c r="N90" s="75"/>
      <c r="O90" s="75"/>
      <c r="P90" s="75"/>
      <c r="Q90" s="75"/>
      <c r="R90" s="75"/>
      <c r="S90" s="75">
        <v>36</v>
      </c>
    </row>
    <row r="91" spans="1:19" ht="27" customHeight="1" thickBot="1">
      <c r="A91" s="76" t="s">
        <v>83</v>
      </c>
      <c r="B91" s="115" t="s">
        <v>78</v>
      </c>
      <c r="C91" s="115"/>
      <c r="D91" s="115"/>
      <c r="E91" s="75"/>
      <c r="F91" s="75"/>
      <c r="G91" s="75"/>
      <c r="H91" s="75"/>
      <c r="I91" s="75"/>
      <c r="J91" s="75"/>
      <c r="K91" s="6"/>
      <c r="L91" s="6"/>
      <c r="M91" s="75"/>
      <c r="N91" s="75"/>
      <c r="O91" s="75"/>
      <c r="P91" s="75"/>
      <c r="Q91" s="75"/>
      <c r="R91" s="75"/>
      <c r="S91" s="75"/>
    </row>
    <row r="92" spans="1:19" ht="27" customHeight="1" thickBot="1">
      <c r="A92" s="117"/>
      <c r="B92" s="87" t="s">
        <v>201</v>
      </c>
      <c r="C92" s="236" t="s">
        <v>223</v>
      </c>
      <c r="D92" s="87">
        <v>12</v>
      </c>
      <c r="E92" s="4"/>
      <c r="F92" s="4"/>
      <c r="G92" s="4"/>
      <c r="H92" s="4"/>
      <c r="I92" s="4"/>
      <c r="J92" s="4"/>
      <c r="K92" s="4">
        <v>4</v>
      </c>
      <c r="L92" s="4">
        <v>8</v>
      </c>
      <c r="M92" s="4"/>
      <c r="N92" s="4"/>
      <c r="O92" s="4"/>
      <c r="P92" s="4"/>
      <c r="Q92" s="4"/>
      <c r="R92" s="4"/>
      <c r="S92" s="4">
        <v>12</v>
      </c>
    </row>
    <row r="93" spans="1:19" ht="39.75" customHeight="1" thickBot="1">
      <c r="A93" s="74" t="s">
        <v>84</v>
      </c>
      <c r="B93" s="240" t="s">
        <v>85</v>
      </c>
      <c r="C93" s="19" t="s">
        <v>75</v>
      </c>
      <c r="D93" s="3">
        <f t="shared" ref="D93:E93" si="27">SUM(D94:D99)</f>
        <v>555</v>
      </c>
      <c r="E93" s="3">
        <f t="shared" si="27"/>
        <v>0</v>
      </c>
      <c r="F93" s="3">
        <f>SUM(F94:F99)</f>
        <v>171</v>
      </c>
      <c r="G93" s="3">
        <f t="shared" ref="G93:S93" si="28">SUM(G94:G99)</f>
        <v>131</v>
      </c>
      <c r="H93" s="3">
        <f t="shared" si="28"/>
        <v>40</v>
      </c>
      <c r="I93" s="3">
        <f t="shared" si="28"/>
        <v>0</v>
      </c>
      <c r="J93" s="3">
        <f t="shared" si="28"/>
        <v>360</v>
      </c>
      <c r="K93" s="3">
        <f t="shared" si="28"/>
        <v>8</v>
      </c>
      <c r="L93" s="3">
        <f t="shared" si="28"/>
        <v>16</v>
      </c>
      <c r="M93" s="3">
        <f t="shared" si="28"/>
        <v>0</v>
      </c>
      <c r="N93" s="3">
        <f t="shared" si="28"/>
        <v>0</v>
      </c>
      <c r="O93" s="3">
        <f t="shared" si="28"/>
        <v>0</v>
      </c>
      <c r="P93" s="3">
        <f t="shared" si="28"/>
        <v>260</v>
      </c>
      <c r="Q93" s="3">
        <f t="shared" si="28"/>
        <v>103</v>
      </c>
      <c r="R93" s="3">
        <f t="shared" si="28"/>
        <v>192</v>
      </c>
      <c r="S93" s="3">
        <f t="shared" si="28"/>
        <v>0</v>
      </c>
    </row>
    <row r="94" spans="1:19" ht="39.75" customHeight="1" thickBot="1">
      <c r="A94" s="76" t="s">
        <v>86</v>
      </c>
      <c r="B94" s="62" t="s">
        <v>200</v>
      </c>
      <c r="C94" s="228" t="s">
        <v>168</v>
      </c>
      <c r="D94" s="226">
        <f>E94+F94+J94+K94+L94</f>
        <v>34</v>
      </c>
      <c r="E94" s="226"/>
      <c r="F94" s="226">
        <f>SUM(G94:I94)</f>
        <v>34</v>
      </c>
      <c r="G94" s="226">
        <v>34</v>
      </c>
      <c r="H94" s="226"/>
      <c r="I94" s="226"/>
      <c r="J94" s="226"/>
      <c r="K94" s="227"/>
      <c r="L94" s="227"/>
      <c r="M94" s="226"/>
      <c r="N94" s="226"/>
      <c r="O94" s="226"/>
      <c r="P94" s="226">
        <v>34</v>
      </c>
      <c r="Q94" s="226"/>
      <c r="R94" s="226"/>
      <c r="S94" s="226"/>
    </row>
    <row r="95" spans="1:19" ht="18.75" customHeight="1" thickBot="1">
      <c r="A95" s="78"/>
      <c r="B95" s="91" t="s">
        <v>3</v>
      </c>
      <c r="C95" s="19"/>
      <c r="D95" s="3">
        <v>12</v>
      </c>
      <c r="E95" s="3"/>
      <c r="F95" s="3"/>
      <c r="G95" s="3"/>
      <c r="H95" s="3"/>
      <c r="I95" s="3"/>
      <c r="J95" s="3"/>
      <c r="K95" s="3">
        <v>4</v>
      </c>
      <c r="L95" s="3">
        <v>8</v>
      </c>
      <c r="M95" s="3"/>
      <c r="N95" s="3"/>
      <c r="O95" s="3"/>
      <c r="P95" s="3">
        <v>12</v>
      </c>
      <c r="Q95" s="3"/>
      <c r="R95" s="3"/>
      <c r="S95" s="3"/>
    </row>
    <row r="96" spans="1:19" s="112" customFormat="1" ht="25.5" customHeight="1" thickBot="1">
      <c r="A96" s="98" t="s">
        <v>211</v>
      </c>
      <c r="B96" s="111" t="s">
        <v>207</v>
      </c>
      <c r="C96" s="20" t="s">
        <v>152</v>
      </c>
      <c r="D96" s="96">
        <f t="shared" ref="D96" si="29">E96+F96+J96+K96+L96</f>
        <v>137</v>
      </c>
      <c r="E96" s="96"/>
      <c r="F96" s="96">
        <f>SUM(N96:S96)</f>
        <v>137</v>
      </c>
      <c r="G96" s="96">
        <v>97</v>
      </c>
      <c r="H96" s="96">
        <v>40</v>
      </c>
      <c r="I96" s="96"/>
      <c r="J96" s="96"/>
      <c r="K96" s="96"/>
      <c r="L96" s="96"/>
      <c r="M96" s="96"/>
      <c r="N96" s="96"/>
      <c r="O96" s="96"/>
      <c r="P96" s="96">
        <v>34</v>
      </c>
      <c r="Q96" s="96">
        <v>103</v>
      </c>
      <c r="R96" s="96"/>
      <c r="S96" s="96"/>
    </row>
    <row r="97" spans="1:20" ht="39.75" customHeight="1" thickBot="1">
      <c r="A97" s="76" t="s">
        <v>87</v>
      </c>
      <c r="B97" s="56" t="s">
        <v>1</v>
      </c>
      <c r="C97" s="20" t="s">
        <v>156</v>
      </c>
      <c r="D97" s="16">
        <f>SUM(E97+F97+J97+K97+L97)</f>
        <v>180</v>
      </c>
      <c r="E97" s="16"/>
      <c r="F97" s="16"/>
      <c r="G97" s="16"/>
      <c r="H97" s="16"/>
      <c r="I97" s="16"/>
      <c r="J97" s="16">
        <f>SUM(M97:S97)</f>
        <v>180</v>
      </c>
      <c r="K97" s="6"/>
      <c r="L97" s="6"/>
      <c r="M97" s="16"/>
      <c r="N97" s="16"/>
      <c r="O97" s="16"/>
      <c r="P97" s="16">
        <v>180</v>
      </c>
      <c r="Q97" s="22"/>
      <c r="R97" s="22"/>
      <c r="S97" s="16"/>
    </row>
    <row r="98" spans="1:20" ht="39.75" customHeight="1" thickBot="1">
      <c r="A98" s="118" t="s">
        <v>88</v>
      </c>
      <c r="B98" s="115" t="s">
        <v>78</v>
      </c>
      <c r="C98" s="241" t="s">
        <v>156</v>
      </c>
      <c r="D98" s="115">
        <f>SUM(E98+F98+J98+K98+L98)</f>
        <v>180</v>
      </c>
      <c r="E98" s="116"/>
      <c r="F98" s="3"/>
      <c r="G98" s="3"/>
      <c r="H98" s="3"/>
      <c r="I98" s="3"/>
      <c r="J98" s="77">
        <f>SUM(M98:S98)</f>
        <v>180</v>
      </c>
      <c r="K98" s="4"/>
      <c r="L98" s="4"/>
      <c r="M98" s="3"/>
      <c r="N98" s="3"/>
      <c r="O98" s="3"/>
      <c r="P98" s="3"/>
      <c r="Q98" s="3"/>
      <c r="R98" s="3">
        <v>180</v>
      </c>
      <c r="S98" s="3"/>
    </row>
    <row r="99" spans="1:20" s="85" customFormat="1" ht="17.25" customHeight="1" thickBot="1">
      <c r="A99" s="86"/>
      <c r="B99" s="87" t="s">
        <v>201</v>
      </c>
      <c r="C99" s="236" t="s">
        <v>206</v>
      </c>
      <c r="D99" s="87">
        <v>12</v>
      </c>
      <c r="E99" s="87"/>
      <c r="F99" s="4"/>
      <c r="G99" s="4"/>
      <c r="H99" s="4"/>
      <c r="I99" s="4"/>
      <c r="J99" s="4"/>
      <c r="K99" s="4">
        <v>4</v>
      </c>
      <c r="L99" s="4">
        <v>8</v>
      </c>
      <c r="M99" s="4"/>
      <c r="N99" s="4"/>
      <c r="O99" s="4"/>
      <c r="P99" s="4"/>
      <c r="Q99" s="4"/>
      <c r="R99" s="4">
        <v>12</v>
      </c>
      <c r="S99" s="4"/>
    </row>
    <row r="100" spans="1:20" ht="15.75" thickBot="1">
      <c r="A100" s="2" t="s">
        <v>42</v>
      </c>
      <c r="B100" s="3" t="s">
        <v>43</v>
      </c>
      <c r="C100" s="3"/>
      <c r="D100" s="4">
        <v>144</v>
      </c>
      <c r="E100" s="5"/>
      <c r="F100" s="5"/>
      <c r="G100" s="5"/>
      <c r="H100" s="5"/>
      <c r="I100" s="6"/>
      <c r="J100" s="6">
        <v>144</v>
      </c>
      <c r="K100" s="6"/>
      <c r="L100" s="6"/>
      <c r="M100" s="5"/>
      <c r="N100" s="5"/>
      <c r="O100" s="5"/>
      <c r="P100" s="5"/>
      <c r="Q100" s="22"/>
      <c r="R100" s="22"/>
      <c r="S100" s="5">
        <v>144</v>
      </c>
    </row>
    <row r="101" spans="1:20" ht="15.75" thickBot="1">
      <c r="A101" s="71" t="s">
        <v>45</v>
      </c>
      <c r="B101" s="3" t="s">
        <v>46</v>
      </c>
      <c r="C101" s="3"/>
      <c r="D101" s="4">
        <v>216</v>
      </c>
      <c r="E101" s="6"/>
      <c r="F101" s="6">
        <v>216</v>
      </c>
      <c r="G101" s="6"/>
      <c r="H101" s="6"/>
      <c r="I101" s="6"/>
      <c r="J101" s="6"/>
      <c r="K101" s="6"/>
      <c r="L101" s="6"/>
      <c r="M101" s="5"/>
      <c r="N101" s="5"/>
      <c r="O101" s="5"/>
      <c r="P101" s="5"/>
      <c r="Q101" s="22"/>
      <c r="R101" s="22"/>
      <c r="S101" s="5">
        <v>216</v>
      </c>
    </row>
    <row r="102" spans="1:20" ht="36" customHeight="1" thickBot="1">
      <c r="A102" s="171" t="s">
        <v>44</v>
      </c>
      <c r="B102" s="192"/>
      <c r="C102" s="3"/>
      <c r="D102" s="5"/>
      <c r="E102" s="5"/>
      <c r="F102" s="5"/>
      <c r="G102" s="5"/>
      <c r="H102" s="5"/>
      <c r="I102" s="6"/>
      <c r="J102" s="6"/>
      <c r="K102" s="6"/>
      <c r="L102" s="6"/>
      <c r="M102" s="5"/>
      <c r="N102" s="5"/>
      <c r="O102" s="5"/>
      <c r="P102" s="5"/>
      <c r="Q102" s="22"/>
      <c r="R102" s="22"/>
      <c r="S102" s="5"/>
    </row>
    <row r="103" spans="1:20" ht="15.75" thickBot="1">
      <c r="A103" s="171" t="s">
        <v>9</v>
      </c>
      <c r="B103" s="192"/>
      <c r="C103" s="3"/>
      <c r="D103" s="5">
        <f>D101+D100+D64+D43+D38+D30+D8</f>
        <v>5940</v>
      </c>
      <c r="E103" s="101">
        <f t="shared" ref="E103:L103" si="30">E101+E100+E64+E43+E38+E30+E8</f>
        <v>0</v>
      </c>
      <c r="F103" s="101">
        <f t="shared" si="30"/>
        <v>4734</v>
      </c>
      <c r="G103" s="101">
        <f t="shared" si="30"/>
        <v>2316</v>
      </c>
      <c r="H103" s="101">
        <f t="shared" si="30"/>
        <v>2130</v>
      </c>
      <c r="I103" s="101">
        <f t="shared" si="30"/>
        <v>70</v>
      </c>
      <c r="J103" s="101">
        <f>J100+J93+J88+J82+J76+J65</f>
        <v>972</v>
      </c>
      <c r="K103" s="101">
        <f t="shared" si="30"/>
        <v>99</v>
      </c>
      <c r="L103" s="101">
        <f t="shared" si="30"/>
        <v>135</v>
      </c>
      <c r="M103" s="75">
        <f t="shared" ref="M103:R103" si="31">M101+M100+M93+M82+M76+M65+M43+M38+M30+M8</f>
        <v>612</v>
      </c>
      <c r="N103" s="75">
        <f t="shared" si="31"/>
        <v>864</v>
      </c>
      <c r="O103" s="75">
        <f t="shared" si="31"/>
        <v>612</v>
      </c>
      <c r="P103" s="75">
        <f t="shared" si="31"/>
        <v>864</v>
      </c>
      <c r="Q103" s="75">
        <f t="shared" si="31"/>
        <v>684</v>
      </c>
      <c r="R103" s="75">
        <f t="shared" si="31"/>
        <v>828</v>
      </c>
      <c r="S103" s="75">
        <f>S101+S100+S64+S43+S38+S30+S8</f>
        <v>1476</v>
      </c>
      <c r="T103" s="89">
        <f>SUM(M103:S103)</f>
        <v>5940</v>
      </c>
    </row>
    <row r="104" spans="1:20" ht="15.75" thickBot="1">
      <c r="A104" s="2"/>
      <c r="B104" s="3"/>
      <c r="C104" s="3"/>
      <c r="D104" s="4"/>
      <c r="E104" s="5"/>
      <c r="F104" s="5"/>
      <c r="G104" s="115"/>
      <c r="H104" s="115"/>
      <c r="I104" s="233"/>
      <c r="J104" s="233"/>
      <c r="K104" s="233"/>
      <c r="L104" s="233"/>
      <c r="M104" s="115"/>
      <c r="N104" s="115"/>
      <c r="O104" s="115"/>
      <c r="P104" s="115"/>
      <c r="Q104" s="115"/>
      <c r="R104" s="115"/>
      <c r="S104" s="115"/>
    </row>
    <row r="105" spans="1:20" ht="24" customHeight="1">
      <c r="A105" s="169" t="s">
        <v>47</v>
      </c>
      <c r="B105" s="170"/>
      <c r="C105" s="170"/>
      <c r="D105" s="170"/>
      <c r="E105" s="193"/>
      <c r="F105" s="242" t="s">
        <v>9</v>
      </c>
      <c r="G105" s="182" t="s">
        <v>276</v>
      </c>
      <c r="H105" s="183"/>
      <c r="I105" s="86"/>
      <c r="J105" s="86"/>
      <c r="K105" s="86"/>
      <c r="L105" s="86"/>
      <c r="M105" s="120"/>
      <c r="N105" s="120"/>
      <c r="O105" s="120"/>
      <c r="P105" s="120">
        <v>252</v>
      </c>
      <c r="Q105" s="120">
        <v>72</v>
      </c>
      <c r="R105" s="120">
        <v>36</v>
      </c>
      <c r="S105" s="120">
        <v>108</v>
      </c>
    </row>
    <row r="106" spans="1:20" ht="43.5" customHeight="1">
      <c r="A106" s="194" t="s">
        <v>4</v>
      </c>
      <c r="B106" s="195"/>
      <c r="C106" s="195"/>
      <c r="D106" s="195"/>
      <c r="E106" s="196"/>
      <c r="F106" s="243"/>
      <c r="G106" s="182" t="s">
        <v>277</v>
      </c>
      <c r="H106" s="183"/>
      <c r="I106" s="86"/>
      <c r="J106" s="86"/>
      <c r="K106" s="86"/>
      <c r="L106" s="86"/>
      <c r="M106" s="120"/>
      <c r="N106" s="120"/>
      <c r="O106" s="120"/>
      <c r="P106" s="120"/>
      <c r="Q106" s="120"/>
      <c r="R106" s="120">
        <v>180</v>
      </c>
      <c r="S106" s="120">
        <v>180</v>
      </c>
    </row>
    <row r="107" spans="1:20" ht="42.75" customHeight="1">
      <c r="A107" s="194" t="s">
        <v>48</v>
      </c>
      <c r="B107" s="195"/>
      <c r="C107" s="195"/>
      <c r="D107" s="195"/>
      <c r="E107" s="196"/>
      <c r="F107" s="243"/>
      <c r="G107" s="182" t="s">
        <v>278</v>
      </c>
      <c r="H107" s="183"/>
      <c r="I107" s="86"/>
      <c r="J107" s="86"/>
      <c r="K107" s="86"/>
      <c r="L107" s="86"/>
      <c r="M107" s="120"/>
      <c r="N107" s="120"/>
      <c r="O107" s="120"/>
      <c r="P107" s="120"/>
      <c r="Q107" s="120"/>
      <c r="R107" s="120"/>
      <c r="S107" s="120">
        <v>144</v>
      </c>
      <c r="T107" t="e">
        <f>G+T10711</f>
        <v>#NAME?</v>
      </c>
    </row>
    <row r="108" spans="1:20">
      <c r="A108" s="164" t="s">
        <v>49</v>
      </c>
      <c r="B108" s="165"/>
      <c r="C108" s="165"/>
      <c r="D108" s="165"/>
      <c r="E108" s="166"/>
      <c r="F108" s="243"/>
      <c r="G108" s="182" t="s">
        <v>51</v>
      </c>
      <c r="H108" s="183"/>
      <c r="I108" s="86"/>
      <c r="J108" s="86"/>
      <c r="K108" s="86"/>
      <c r="L108" s="86"/>
      <c r="M108" s="120"/>
      <c r="N108" s="120">
        <v>3</v>
      </c>
      <c r="O108" s="120">
        <v>1</v>
      </c>
      <c r="P108" s="120">
        <v>3</v>
      </c>
      <c r="Q108" s="120">
        <v>2</v>
      </c>
      <c r="R108" s="120">
        <v>2</v>
      </c>
      <c r="S108" s="120">
        <v>2</v>
      </c>
    </row>
    <row r="109" spans="1:20" ht="24" customHeight="1">
      <c r="A109" s="164" t="s">
        <v>281</v>
      </c>
      <c r="B109" s="165"/>
      <c r="C109" s="165"/>
      <c r="D109" s="165"/>
      <c r="E109" s="166"/>
      <c r="F109" s="243"/>
      <c r="G109" s="182" t="s">
        <v>279</v>
      </c>
      <c r="H109" s="183"/>
      <c r="I109" s="86"/>
      <c r="J109" s="86"/>
      <c r="K109" s="86"/>
      <c r="L109" s="86"/>
      <c r="M109" s="120">
        <v>2</v>
      </c>
      <c r="N109" s="120">
        <v>8</v>
      </c>
      <c r="O109" s="120">
        <v>2</v>
      </c>
      <c r="P109" s="120">
        <v>7</v>
      </c>
      <c r="Q109" s="120">
        <v>3</v>
      </c>
      <c r="R109" s="120">
        <v>7</v>
      </c>
      <c r="S109" s="120">
        <v>5</v>
      </c>
    </row>
    <row r="110" spans="1:20" ht="24" customHeight="1">
      <c r="A110" s="164" t="s">
        <v>280</v>
      </c>
      <c r="B110" s="165"/>
      <c r="C110" s="165"/>
      <c r="D110" s="165"/>
      <c r="E110" s="166"/>
      <c r="F110" s="243"/>
      <c r="G110" s="174" t="s">
        <v>52</v>
      </c>
      <c r="H110" s="174"/>
      <c r="I110" s="86"/>
      <c r="J110" s="86"/>
      <c r="K110" s="86"/>
      <c r="L110" s="86"/>
      <c r="M110" s="120"/>
      <c r="N110" s="120">
        <v>1</v>
      </c>
      <c r="O110" s="120"/>
      <c r="P110" s="120">
        <v>2</v>
      </c>
      <c r="Q110" s="120"/>
      <c r="R110" s="120">
        <v>1</v>
      </c>
      <c r="S110" s="120"/>
    </row>
    <row r="111" spans="1:20" ht="23.25" customHeight="1">
      <c r="A111" s="164" t="s">
        <v>282</v>
      </c>
      <c r="B111" s="165"/>
      <c r="C111" s="165"/>
      <c r="D111" s="165"/>
      <c r="E111" s="166"/>
      <c r="F111" s="243"/>
      <c r="G111" s="165"/>
      <c r="H111" s="165"/>
      <c r="I111" s="245"/>
      <c r="J111" s="245"/>
      <c r="K111" s="245"/>
      <c r="L111" s="245"/>
      <c r="M111" s="114"/>
      <c r="N111" s="114"/>
      <c r="O111" s="114"/>
      <c r="P111" s="114"/>
      <c r="Q111" s="114"/>
      <c r="R111" s="114"/>
      <c r="S111" s="114"/>
      <c r="T111" s="246"/>
    </row>
    <row r="112" spans="1:20" ht="24" customHeight="1">
      <c r="A112" s="164"/>
      <c r="B112" s="165"/>
      <c r="C112" s="165"/>
      <c r="D112" s="165"/>
      <c r="E112" s="166"/>
      <c r="F112" s="243"/>
      <c r="G112" s="165"/>
      <c r="H112" s="165"/>
      <c r="I112" s="245"/>
      <c r="J112" s="245"/>
      <c r="K112" s="245"/>
      <c r="L112" s="245"/>
      <c r="M112" s="114"/>
      <c r="N112" s="114"/>
      <c r="O112" s="114"/>
      <c r="P112" s="114"/>
      <c r="Q112" s="114"/>
      <c r="R112" s="114"/>
      <c r="S112" s="114"/>
      <c r="T112" s="246"/>
    </row>
    <row r="113" spans="1:20" ht="44.25" customHeight="1">
      <c r="A113" s="164"/>
      <c r="B113" s="165"/>
      <c r="C113" s="165"/>
      <c r="D113" s="165"/>
      <c r="E113" s="166"/>
      <c r="F113" s="243"/>
      <c r="G113" s="165"/>
      <c r="H113" s="16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6"/>
    </row>
    <row r="114" spans="1:20" ht="24.75" customHeight="1">
      <c r="A114" s="164" t="s">
        <v>50</v>
      </c>
      <c r="B114" s="165"/>
      <c r="C114" s="165"/>
      <c r="D114" s="165"/>
      <c r="E114" s="166"/>
      <c r="F114" s="243"/>
      <c r="G114" s="165"/>
      <c r="H114" s="16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6"/>
    </row>
    <row r="115" spans="1:20" ht="15.75" thickBot="1">
      <c r="A115" s="187"/>
      <c r="B115" s="197"/>
      <c r="C115" s="197"/>
      <c r="D115" s="197"/>
      <c r="E115" s="188"/>
      <c r="F115" s="244"/>
      <c r="G115" s="165"/>
      <c r="H115" s="16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6"/>
    </row>
    <row r="118" spans="1:20">
      <c r="A118" s="11"/>
    </row>
    <row r="119" spans="1:20">
      <c r="A119" s="12"/>
    </row>
    <row r="120" spans="1:20">
      <c r="A120" s="12"/>
    </row>
    <row r="121" spans="1:20">
      <c r="A121" s="12"/>
    </row>
    <row r="122" spans="1:20">
      <c r="A122" s="12"/>
    </row>
    <row r="123" spans="1:20">
      <c r="A123" s="12"/>
    </row>
    <row r="124" spans="1:20">
      <c r="A124" s="13"/>
    </row>
    <row r="125" spans="1:20">
      <c r="A125" s="13"/>
    </row>
    <row r="126" spans="1:20">
      <c r="A126" s="11"/>
    </row>
    <row r="127" spans="1:20">
      <c r="A127" s="11"/>
    </row>
    <row r="128" spans="1:20">
      <c r="A128" s="11"/>
    </row>
    <row r="129" spans="1:1">
      <c r="A129" s="13"/>
    </row>
    <row r="130" spans="1:1">
      <c r="A130" s="11"/>
    </row>
    <row r="131" spans="1:1">
      <c r="A131" s="13"/>
    </row>
    <row r="132" spans="1:1">
      <c r="A132" s="11"/>
    </row>
  </sheetData>
  <mergeCells count="51">
    <mergeCell ref="G115:H115"/>
    <mergeCell ref="N4:N6"/>
    <mergeCell ref="A108:E108"/>
    <mergeCell ref="A102:B102"/>
    <mergeCell ref="A103:B103"/>
    <mergeCell ref="A105:E105"/>
    <mergeCell ref="A106:E106"/>
    <mergeCell ref="A107:E107"/>
    <mergeCell ref="A115:E115"/>
    <mergeCell ref="F105:F115"/>
    <mergeCell ref="G111:H111"/>
    <mergeCell ref="G114:H114"/>
    <mergeCell ref="A109:E109"/>
    <mergeCell ref="G113:H113"/>
    <mergeCell ref="G112:H112"/>
    <mergeCell ref="C69:C71"/>
    <mergeCell ref="A111:E111"/>
    <mergeCell ref="A112:E112"/>
    <mergeCell ref="G105:H105"/>
    <mergeCell ref="G106:H106"/>
    <mergeCell ref="G107:H107"/>
    <mergeCell ref="G108:H108"/>
    <mergeCell ref="G109:H109"/>
    <mergeCell ref="A113:E113"/>
    <mergeCell ref="A110:E110"/>
    <mergeCell ref="A114:E114"/>
    <mergeCell ref="G110:H110"/>
    <mergeCell ref="M2:S2"/>
    <mergeCell ref="E3:E6"/>
    <mergeCell ref="F3:L3"/>
    <mergeCell ref="M3:N3"/>
    <mergeCell ref="O3:P3"/>
    <mergeCell ref="F4:I4"/>
    <mergeCell ref="J4:J6"/>
    <mergeCell ref="F5:F6"/>
    <mergeCell ref="G5:I5"/>
    <mergeCell ref="M4:M6"/>
    <mergeCell ref="O4:O6"/>
    <mergeCell ref="Q3:R3"/>
    <mergeCell ref="R4:R6"/>
    <mergeCell ref="P4:P6"/>
    <mergeCell ref="Q4:Q6"/>
    <mergeCell ref="S4:S6"/>
    <mergeCell ref="A1:G1"/>
    <mergeCell ref="A2:A6"/>
    <mergeCell ref="B2:B6"/>
    <mergeCell ref="C2:C6"/>
    <mergeCell ref="D2:D6"/>
    <mergeCell ref="E2:L2"/>
    <mergeCell ref="K4:K6"/>
    <mergeCell ref="L4:L6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76009-E1F1-43C6-8802-31BC5C9F04A6}">
  <dimension ref="A1:A35"/>
  <sheetViews>
    <sheetView workbookViewId="0">
      <selection activeCell="D18" sqref="D18"/>
    </sheetView>
  </sheetViews>
  <sheetFormatPr defaultRowHeight="15"/>
  <cols>
    <col min="1" max="1" width="73.7109375" customWidth="1"/>
  </cols>
  <sheetData>
    <row r="1" spans="1:1" ht="18.75">
      <c r="A1" s="136" t="s">
        <v>273</v>
      </c>
    </row>
    <row r="2" spans="1:1" ht="15.75">
      <c r="A2" s="138" t="s">
        <v>274</v>
      </c>
    </row>
    <row r="3" spans="1:1" ht="15.75">
      <c r="A3" s="132" t="s">
        <v>240</v>
      </c>
    </row>
    <row r="4" spans="1:1" ht="15.75">
      <c r="A4" s="132" t="s">
        <v>241</v>
      </c>
    </row>
    <row r="5" spans="1:1" ht="15.75">
      <c r="A5" s="132" t="s">
        <v>242</v>
      </c>
    </row>
    <row r="6" spans="1:1" ht="15.75">
      <c r="A6" s="132" t="s">
        <v>243</v>
      </c>
    </row>
    <row r="7" spans="1:1" ht="15.75">
      <c r="A7" s="132" t="s">
        <v>244</v>
      </c>
    </row>
    <row r="8" spans="1:1" ht="15.75">
      <c r="A8" s="132" t="s">
        <v>245</v>
      </c>
    </row>
    <row r="9" spans="1:1" ht="15.75">
      <c r="A9" s="132" t="s">
        <v>246</v>
      </c>
    </row>
    <row r="10" spans="1:1" ht="15.75">
      <c r="A10" s="132" t="s">
        <v>247</v>
      </c>
    </row>
    <row r="11" spans="1:1" ht="15.75">
      <c r="A11" s="132" t="s">
        <v>248</v>
      </c>
    </row>
    <row r="12" spans="1:1" ht="15.75">
      <c r="A12" s="132" t="s">
        <v>249</v>
      </c>
    </row>
    <row r="13" spans="1:1" ht="15.75">
      <c r="A13" s="132" t="s">
        <v>250</v>
      </c>
    </row>
    <row r="14" spans="1:1" ht="15.75">
      <c r="A14" s="132" t="s">
        <v>251</v>
      </c>
    </row>
    <row r="15" spans="1:1" ht="15.75">
      <c r="A15" s="132" t="s">
        <v>252</v>
      </c>
    </row>
    <row r="16" spans="1:1" ht="15.75">
      <c r="A16" s="138" t="s">
        <v>253</v>
      </c>
    </row>
    <row r="17" spans="1:1" ht="15.75">
      <c r="A17" s="132" t="s">
        <v>254</v>
      </c>
    </row>
    <row r="18" spans="1:1" ht="15.75">
      <c r="A18" s="132" t="s">
        <v>255</v>
      </c>
    </row>
    <row r="19" spans="1:1" ht="15.75">
      <c r="A19" s="132" t="s">
        <v>256</v>
      </c>
    </row>
    <row r="20" spans="1:1" ht="15.75">
      <c r="A20" s="132" t="s">
        <v>257</v>
      </c>
    </row>
    <row r="21" spans="1:1" ht="15.75">
      <c r="A21" s="132" t="s">
        <v>258</v>
      </c>
    </row>
    <row r="22" spans="1:1" ht="15.75">
      <c r="A22" s="132" t="s">
        <v>259</v>
      </c>
    </row>
    <row r="23" spans="1:1" ht="31.5">
      <c r="A23" s="139" t="s">
        <v>260</v>
      </c>
    </row>
    <row r="24" spans="1:1" ht="15.75">
      <c r="A24" s="132" t="s">
        <v>261</v>
      </c>
    </row>
    <row r="25" spans="1:1" ht="15.75">
      <c r="A25" s="138" t="s">
        <v>262</v>
      </c>
    </row>
    <row r="26" spans="1:1" ht="15.75">
      <c r="A26" s="133" t="s">
        <v>263</v>
      </c>
    </row>
    <row r="27" spans="1:1" ht="15.75">
      <c r="A27" s="133" t="s">
        <v>264</v>
      </c>
    </row>
    <row r="28" spans="1:1" ht="15.75">
      <c r="A28" s="138" t="s">
        <v>265</v>
      </c>
    </row>
    <row r="29" spans="1:1" ht="15.75">
      <c r="A29" s="134" t="s">
        <v>266</v>
      </c>
    </row>
    <row r="30" spans="1:1" ht="31.5">
      <c r="A30" s="140" t="s">
        <v>267</v>
      </c>
    </row>
    <row r="31" spans="1:1" ht="15.75">
      <c r="A31" s="134" t="s">
        <v>268</v>
      </c>
    </row>
    <row r="32" spans="1:1" ht="15.75">
      <c r="A32" s="134" t="s">
        <v>269</v>
      </c>
    </row>
    <row r="33" spans="1:1" ht="15.75">
      <c r="A33" s="137" t="s">
        <v>270</v>
      </c>
    </row>
    <row r="34" spans="1:1" ht="18.75" customHeight="1">
      <c r="A34" s="135" t="s">
        <v>271</v>
      </c>
    </row>
    <row r="35" spans="1:1" ht="14.25" customHeight="1">
      <c r="A35" s="135" t="s">
        <v>272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16</vt:i4>
      </vt:variant>
    </vt:vector>
  </HeadingPairs>
  <TitlesOfParts>
    <vt:vector size="21" baseType="lpstr">
      <vt:lpstr>титул</vt:lpstr>
      <vt:lpstr>Сводные данные по бюджету</vt:lpstr>
      <vt:lpstr>Календарный учебный график</vt:lpstr>
      <vt:lpstr>План</vt:lpstr>
      <vt:lpstr>Кабинеты</vt:lpstr>
      <vt:lpstr>План!_ftn1</vt:lpstr>
      <vt:lpstr>План!_ftn10</vt:lpstr>
      <vt:lpstr>План!_ftn2</vt:lpstr>
      <vt:lpstr>План!_ftn3</vt:lpstr>
      <vt:lpstr>План!_ftn4</vt:lpstr>
      <vt:lpstr>План!_ftn5</vt:lpstr>
      <vt:lpstr>План!_ftn6</vt:lpstr>
      <vt:lpstr>План!_ftn7</vt:lpstr>
      <vt:lpstr>План!_ftn8</vt:lpstr>
      <vt:lpstr>План!_ftn9</vt:lpstr>
      <vt:lpstr>План!_ftnref1</vt:lpstr>
      <vt:lpstr>План!_ftnref10</vt:lpstr>
      <vt:lpstr>План!_ftnref4</vt:lpstr>
      <vt:lpstr>План!_ftnref6</vt:lpstr>
      <vt:lpstr>План!_ftnref8</vt:lpstr>
      <vt:lpstr>План!_ftnref9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2019-10-21T10:58:13Z</dcterms:modified>
</cp:coreProperties>
</file>