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1 ДОШ" sheetId="1" r:id="rId1"/>
    <sheet name="2 НОО " sheetId="2" r:id="rId2"/>
    <sheet name="3 ООО" sheetId="3" r:id="rId3"/>
    <sheet name="4 СОО" sheetId="4" r:id="rId4"/>
    <sheet name="5 ДОП" sheetId="5" r:id="rId5"/>
    <sheet name="6 МЕРО " sheetId="6" r:id="rId6"/>
    <sheet name="7 СД" sheetId="7" r:id="rId7"/>
    <sheet name="8 СПО" sheetId="8" r:id="rId8"/>
    <sheet name="9 СПО_чч" sheetId="9" r:id="rId9"/>
    <sheet name="10 ПОВ_КВАЛ" sheetId="10" r:id="rId10"/>
    <sheet name="11 ОЦ_КАЧ" sheetId="11" r:id="rId11"/>
    <sheet name="12_ИНФ РЕС" sheetId="12" r:id="rId12"/>
    <sheet name="13 консульт" sheetId="13" r:id="rId13"/>
    <sheet name="14 обследов" sheetId="14" r:id="rId14"/>
    <sheet name="15 ЕТС" sheetId="15" r:id="rId15"/>
    <sheet name="16 ПиУ" sheetId="16" r:id="rId16"/>
    <sheet name="17 ИРО мер" sheetId="17" r:id="rId17"/>
    <sheet name="свод таблицей" sheetId="18" state="hidden" r:id="rId18"/>
    <sheet name="СВОД" sheetId="19" state="hidden" r:id="rId19"/>
  </sheets>
  <externalReferences>
    <externalReference r:id="rId23"/>
  </externalReferences>
  <definedNames>
    <definedName name="_xlnm._FilterDatabase" localSheetId="0" hidden="1">'1 ДОШ'!$A$11:$L$25</definedName>
    <definedName name="_xlnm._FilterDatabase" localSheetId="15" hidden="1">'16 ПиУ'!$A$9:$N$14</definedName>
    <definedName name="_xlnm._FilterDatabase" localSheetId="1" hidden="1">'2 НОО '!$A$10:$U$103</definedName>
    <definedName name="_xlnm._FilterDatabase" localSheetId="2" hidden="1">'3 ООО'!$A$10:$W$107</definedName>
    <definedName name="_xlnm._FilterDatabase" localSheetId="3" hidden="1">'4 СОО'!$A$10:$T$83</definedName>
    <definedName name="_xlnm._FilterDatabase" localSheetId="6" hidden="1">'7 СД'!$A$9:$O$58</definedName>
    <definedName name="_xlnm._FilterDatabase" localSheetId="7" hidden="1">'8 СПО'!$A$9:$R$396</definedName>
    <definedName name="XDO_?ACTDOMCODE?">#REF!</definedName>
    <definedName name="XDO_?CSMCTGY_NAME?">#REF!</definedName>
    <definedName name="XDO_?inst_Fullname?" localSheetId="15">#REF!</definedName>
    <definedName name="XDO_?inst_Fullname?" localSheetId="16">#REF!</definedName>
    <definedName name="XDO_?inst_Fullname?">#REF!</definedName>
    <definedName name="XDO_?INST_NAME?">#REF!</definedName>
    <definedName name="XDO_?INSTKND_NAME?" localSheetId="15">#REF!</definedName>
    <definedName name="XDO_?INSTKND_NAME?" localSheetId="16">#REF!</definedName>
    <definedName name="XDO_?INSTKND_NAME?">#REF!</definedName>
    <definedName name="XDO_?LGLACT_APPROVEDBY?" localSheetId="15">#REF!</definedName>
    <definedName name="XDO_?LGLACT_APPROVEDBY?" localSheetId="16">#REF!</definedName>
    <definedName name="XDO_?LGLACT_APPROVEDBY?">#REF!</definedName>
    <definedName name="XDO_?LGLACT_APPRVDAT?" localSheetId="15">#REF!</definedName>
    <definedName name="XDO_?LGLACT_APPRVDAT?" localSheetId="16">#REF!</definedName>
    <definedName name="XDO_?LGLACT_APPRVDAT?">#REF!</definedName>
    <definedName name="XDO_?LGLACT_NAME?" localSheetId="15">#REF!</definedName>
    <definedName name="XDO_?LGLACT_NAME?" localSheetId="16">#REF!</definedName>
    <definedName name="XDO_?LGLACT_NAME?">#REF!</definedName>
    <definedName name="XDO_?NAME_1?" localSheetId="15">#REF!</definedName>
    <definedName name="XDO_?NAME_1?" localSheetId="16">#REF!</definedName>
    <definedName name="XDO_?NAME_1?">#REF!</definedName>
    <definedName name="XDO_?NAME_2?" localSheetId="15">#REF!</definedName>
    <definedName name="XDO_?NAME_2?" localSheetId="16">#REF!</definedName>
    <definedName name="XDO_?NAME_2?">#REF!</definedName>
    <definedName name="XDO_?NAME_CODE?">#REF!</definedName>
    <definedName name="XDO_?NAME_NAME?">#REF!</definedName>
    <definedName name="XDO_?NPA_DESCRIPTIONS?" localSheetId="15">#REF!</definedName>
    <definedName name="XDO_?NPA_DESCRIPTIONS?" localSheetId="16">#REF!</definedName>
    <definedName name="XDO_?NPA_DESCRIPTIONS?">#REF!</definedName>
    <definedName name="XDO_?QI_NAME?">#REF!</definedName>
    <definedName name="XDO_?RCA_CODE?" localSheetId="15">#REF!</definedName>
    <definedName name="XDO_?RCA_CODE?" localSheetId="16">#REF!</definedName>
    <definedName name="XDO_?RCA_CODE?">#REF!</definedName>
    <definedName name="XDO_?REGRNUMBER?">#REF!</definedName>
    <definedName name="XDO_?RUCLSPRECACS_CODE?" localSheetId="15">#REF!</definedName>
    <definedName name="XDO_?RUCLSPRECACS_CODE?" localSheetId="16">#REF!</definedName>
    <definedName name="XDO_?RUCLSPRECACS_CODE?">#REF!</definedName>
    <definedName name="XDO_?SC_NAME_1?">#REF!</definedName>
    <definedName name="XDO_?SC_NAME_2?" localSheetId="15">#REF!</definedName>
    <definedName name="XDO_?SC_NAME_2?" localSheetId="16">#REF!</definedName>
    <definedName name="XDO_?SC_NAME_2?">#REF!</definedName>
    <definedName name="XDO_?SC_NAME_3?" localSheetId="15">#REF!</definedName>
    <definedName name="XDO_?SC_NAME_3?" localSheetId="16">#REF!</definedName>
    <definedName name="XDO_?SC_NAME_3?">#REF!</definedName>
    <definedName name="XDO_?Service_Belong210FL?">#REF!</definedName>
    <definedName name="XDO_?Service_NcsrlyBelong210FL?">#REF!</definedName>
    <definedName name="XDO_?SVCKIND?" localSheetId="15">#REF!</definedName>
    <definedName name="XDO_?SVCKIND?" localSheetId="16">#REF!</definedName>
    <definedName name="XDO_?SVCKIND?">#REF!</definedName>
    <definedName name="XDO_?SVCPAID?" localSheetId="15">#REF!</definedName>
    <definedName name="XDO_?SVCPAID?" localSheetId="16">#REF!</definedName>
    <definedName name="XDO_?SVCPAID?">#REF!</definedName>
    <definedName name="XDO_?VOLIND_NAME?">#REF!</definedName>
    <definedName name="XDO_GROUP_?HEADER?">#REF!</definedName>
    <definedName name="XDO_GROUP_?SERVICE_LIST?">#REF!</definedName>
    <definedName name="_xlnm.Print_Titles" localSheetId="15">'16 ПиУ'!$9:$10</definedName>
    <definedName name="_xlnm.Print_Titles" localSheetId="1">'2 НОО '!$10:$11</definedName>
    <definedName name="_xlnm.Print_Titles" localSheetId="2">'3 ООО'!$10:$11</definedName>
    <definedName name="_xlnm.Print_Titles" localSheetId="3">'4 СОО'!$10:$11</definedName>
    <definedName name="_xlnm.Print_Titles" localSheetId="6">'7 СД'!$9:$10</definedName>
    <definedName name="_xlnm.Print_Titles" localSheetId="7">'8 СПО'!$9:$10</definedName>
    <definedName name="_xlnm.Print_Area" localSheetId="0">'1 ДОШ'!$A$1:$K$30</definedName>
    <definedName name="_xlnm.Print_Area" localSheetId="9">'10 ПОВ_КВАЛ'!$A$1:$E$17</definedName>
    <definedName name="_xlnm.Print_Area" localSheetId="10">'11 ОЦ_КАЧ'!$A$1:$E$15</definedName>
    <definedName name="_xlnm.Print_Area" localSheetId="11">'12_ИНФ РЕС'!$A$1:$E$17</definedName>
    <definedName name="_xlnm.Print_Area" localSheetId="12">'13 консульт'!$A$1:$E$16</definedName>
    <definedName name="_xlnm.Print_Area" localSheetId="13">'14 обследов'!$A$1:$F$20</definedName>
    <definedName name="_xlnm.Print_Area" localSheetId="14">'15 ЕТС'!$A$1:$E$17</definedName>
    <definedName name="_xlnm.Print_Area" localSheetId="15">'16 ПиУ'!$A$1:$L$19</definedName>
    <definedName name="_xlnm.Print_Area" localSheetId="16">'17 ИРО мер'!$A$1:$E$17</definedName>
    <definedName name="_xlnm.Print_Area" localSheetId="1">'2 НОО '!$A$1:$M$107</definedName>
    <definedName name="_xlnm.Print_Area" localSheetId="2">'3 ООО'!$A$1:$M$112</definedName>
    <definedName name="_xlnm.Print_Area" localSheetId="3">'4 СОО'!$A$1:$M$87</definedName>
    <definedName name="_xlnm.Print_Area" localSheetId="4">'5 ДОП'!$A$1:$E$26</definedName>
    <definedName name="_xlnm.Print_Area" localSheetId="5">'6 МЕРО '!$A$1:$E$22</definedName>
    <definedName name="_xlnm.Print_Area" localSheetId="6">'7 СД'!$A$1:$K$63</definedName>
    <definedName name="_xlnm.Print_Area" localSheetId="7">'8 СПО'!$A$1:$P$400</definedName>
    <definedName name="_xlnm.Print_Area" localSheetId="8">'9 СПО_чч'!$A$1:$E$35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<sst xmlns="http://schemas.openxmlformats.org/spreadsheetml/2006/main" count="5858" uniqueCount="683">
  <si>
    <t>Приложение № 1</t>
  </si>
  <si>
    <t>УТВЕРЖДЕНО</t>
  </si>
  <si>
    <t xml:space="preserve">                                                                  </t>
  </si>
  <si>
    <t>распоряжением министерства образования</t>
  </si>
  <si>
    <t>Кировской области</t>
  </si>
  <si>
    <t>от                                    №</t>
  </si>
  <si>
    <t>№
п/п</t>
  </si>
  <si>
    <t xml:space="preserve">Наименование образовательной организации
</t>
  </si>
  <si>
    <t>2022 ГОД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</si>
  <si>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Мурыгино Юрьянского района"</t>
  </si>
  <si>
    <t>Кировское областное государственное общеобразовательное бюджетное учреждение «Школа для обучающихся с ограниченными возможностями здоровья «Хрусталик» г. Кирова»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</si>
  <si>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г. Кирова»</t>
  </si>
  <si>
    <t>Итого</t>
  </si>
  <si>
    <t>Приложение № 2</t>
  </si>
  <si>
    <t>Кировское областное государственное общеобразовательное бюджетное учреждение "Средняя школа пгт Даровской"</t>
  </si>
  <si>
    <t>Кировское областное государственное общеобразовательное бюджетное учреждение "Средняя школа пгт Демьяново Подосиновского района "</t>
  </si>
  <si>
    <t>Кировское областное государственное общеобразовательное бюджетное учреждение "Средняя школа пгт Подосиновец"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</si>
  <si>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Уни"</t>
  </si>
  <si>
    <t>______________</t>
  </si>
  <si>
    <t>Приложение № 3</t>
  </si>
  <si>
    <t>Приложение № 7</t>
  </si>
  <si>
    <t>Государственное задание, число обучающихся</t>
  </si>
  <si>
    <t>№ п/п</t>
  </si>
  <si>
    <t>Реестровый номер</t>
  </si>
  <si>
    <t>Код базовой услуги или работы</t>
  </si>
  <si>
    <t xml:space="preserve">Наименование базовой услуги </t>
  </si>
  <si>
    <t>Уровень образования, необходимый для приема на обучение</t>
  </si>
  <si>
    <t>Содержание услуги</t>
  </si>
  <si>
    <t>Форма обучения</t>
  </si>
  <si>
    <t>Наименование организации</t>
  </si>
  <si>
    <t>Государственное задание, численность обучающихся</t>
  </si>
  <si>
    <t xml:space="preserve">00000000000332D005611592003600100001006100101 </t>
  </si>
  <si>
    <t>11.592.0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</si>
  <si>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</si>
  <si>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>Среднее общее образование</t>
  </si>
  <si>
    <t>08.02.08 Монтаж и эксплуатация оборудования и систем газоснабжения</t>
  </si>
  <si>
    <t>заочная</t>
  </si>
  <si>
    <t>23.02.07 Техническое обслуживание и ремонт двигателей, систем и агрегатов автомобилей</t>
  </si>
  <si>
    <t>Основное общее образование</t>
  </si>
  <si>
    <t>очная</t>
  </si>
  <si>
    <t>09.02.02 Компьютерные сети</t>
  </si>
  <si>
    <t xml:space="preserve">00000000000332D005611597002800100001001100101 </t>
  </si>
  <si>
    <t>11.597.0</t>
  </si>
  <si>
    <t>13.02.07 Электроснабжение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</si>
  <si>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</si>
  <si>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 xml:space="preserve">00000000000332D005611599005000100001000100101 </t>
  </si>
  <si>
    <t>11.599.0</t>
  </si>
  <si>
    <t>15.02.06 Монтаж и техническая эксплуатация холодильно-компрессорных машин и установок (по отраслям)</t>
  </si>
  <si>
    <t>13.02.10 Электрические машины и аппараты</t>
  </si>
  <si>
    <t>11.593.0</t>
  </si>
  <si>
    <t xml:space="preserve">00000000000332D005611593001700100001008100101 </t>
  </si>
  <si>
    <t>09.02.05 Прикладная информатика (по отраслям)</t>
  </si>
  <si>
    <t>15.02.01 Монтаж и техническая эксплуатация промышленного оборудования (по отраслям)</t>
  </si>
  <si>
    <t xml:space="preserve">00000000000332D005611599005200100001008100101 </t>
  </si>
  <si>
    <t>15.02.08 Технология машиностроения</t>
  </si>
  <si>
    <t>43.02.01 Организация обслуживания в общественном питании</t>
  </si>
  <si>
    <t xml:space="preserve">00000000000332D005611621001600100001005100101 </t>
  </si>
  <si>
    <t>11.621.0</t>
  </si>
  <si>
    <t xml:space="preserve">00000000000332D005611608003300100001001100101 </t>
  </si>
  <si>
    <t>11.608.0</t>
  </si>
  <si>
    <t>26.02.05 Эксплуатация судовых энергетических установок</t>
  </si>
  <si>
    <t>36.02.01 Ветеринария</t>
  </si>
  <si>
    <t xml:space="preserve">00000000000332D005611616001000100001008100101 </t>
  </si>
  <si>
    <t>11.616.0</t>
  </si>
  <si>
    <t xml:space="preserve">00000000000332D005611628003500100001005100101 </t>
  </si>
  <si>
    <t>11.628.0</t>
  </si>
  <si>
    <t>54.02.02 Декоративно-прикладное искусство и народные промыслы (по видам)</t>
  </si>
  <si>
    <t xml:space="preserve">00000000000332D005611631001300100001006100101 </t>
  </si>
  <si>
    <t>11.631.0</t>
  </si>
  <si>
    <t>44.02.02 Преподавание в начальных классах</t>
  </si>
  <si>
    <t>40.02.01 Право и организация социального обеспечения</t>
  </si>
  <si>
    <t xml:space="preserve">00000000000332D005611609001900100001008100101 </t>
  </si>
  <si>
    <t>11.609.0</t>
  </si>
  <si>
    <t>27.02.04 Автоматические системы управления</t>
  </si>
  <si>
    <t xml:space="preserve">00000000000332D005611601003000100001001100101 </t>
  </si>
  <si>
    <t>11.601.0</t>
  </si>
  <si>
    <t>19.02.03 Технология хлеба, кондитерских и макаронных изделий</t>
  </si>
  <si>
    <t xml:space="preserve">00000000000332D005611621001700100001004100101 </t>
  </si>
  <si>
    <t xml:space="preserve">00000000000332D005611601003400100001007100101 </t>
  </si>
  <si>
    <t>19.02.07 Технология молока и молочных продуктов</t>
  </si>
  <si>
    <t xml:space="preserve">00000000000332D005611605003300100001004100101 </t>
  </si>
  <si>
    <t>11.605.0</t>
  </si>
  <si>
    <t>23.02.04 Техническая эксплуатация подъемно-транспортных, строительных, дорожных машин и оборудования (по отраслям)</t>
  </si>
  <si>
    <t xml:space="preserve">00000000000332D005611610004500100001003100101 </t>
  </si>
  <si>
    <t>11.610.0</t>
  </si>
  <si>
    <t>29.02.04 Конструирование, моделирование и технология швейных изделий</t>
  </si>
  <si>
    <t xml:space="preserve">00000000000332D005611605003000100001007100101 </t>
  </si>
  <si>
    <t>23.02.01 Организация перевозок и управление на транспорте (по видам)</t>
  </si>
  <si>
    <t xml:space="preserve">00000000000332D005611631001400100001005100101 </t>
  </si>
  <si>
    <t>44.02.03 Педагогика дополнительного образования</t>
  </si>
  <si>
    <t xml:space="preserve">00000000000332D005611615005600100001004100101 </t>
  </si>
  <si>
    <t>11.615.0</t>
  </si>
  <si>
    <t>35.02.12 Садово-парковое и ландшафтное строительство</t>
  </si>
  <si>
    <t xml:space="preserve">00000000000332D005611600004000100001000100101 </t>
  </si>
  <si>
    <t>11.600.0</t>
  </si>
  <si>
    <t>18.02.03 Химическая технология неорганических веществ</t>
  </si>
  <si>
    <t xml:space="preserve">00000000000332D005611604002100100001009100101 </t>
  </si>
  <si>
    <t>11.604.0</t>
  </si>
  <si>
    <t>22.02.06 Сварочное производство</t>
  </si>
  <si>
    <t xml:space="preserve">00000000000332D005611615004600100001007100101 </t>
  </si>
  <si>
    <t>35.02.02 Технология лесозаготовок</t>
  </si>
  <si>
    <t>35.02.07 Механизация сельского хозяйства</t>
  </si>
  <si>
    <t xml:space="preserve">00000000000332D005611617002500100001000100101 </t>
  </si>
  <si>
    <t>11.617.0</t>
  </si>
  <si>
    <t>38.02.03 Операционная деятельность в логистике</t>
  </si>
  <si>
    <t xml:space="preserve">00000000000332D005611617002600100001009100101 </t>
  </si>
  <si>
    <t>38.02.04 Коммерция в индустрии моды</t>
  </si>
  <si>
    <t xml:space="preserve">00000000000332D005611617002700100001008100101 </t>
  </si>
  <si>
    <t>38.02.05 Товароведение и экспертиза качества потребительских товаров</t>
  </si>
  <si>
    <t xml:space="preserve">00000000000332D005611615004700100001006100101 </t>
  </si>
  <si>
    <t>35.02.03 Технология деревообработки</t>
  </si>
  <si>
    <t>44.02.03 Педагогика дополнительного образования в области социально-педагогической деятельности</t>
  </si>
  <si>
    <t xml:space="preserve">00000000000332D005611619000800100001009100101 </t>
  </si>
  <si>
    <t>11.619.0</t>
  </si>
  <si>
    <t>40.02.02 Правоохранительная деятельность</t>
  </si>
  <si>
    <t>18.02.01 Аналитический контроль качества химических соединений</t>
  </si>
  <si>
    <t xml:space="preserve">00000000000332D005611608003000100001004100101 </t>
  </si>
  <si>
    <t>26.02.02 Судостроение</t>
  </si>
  <si>
    <t xml:space="preserve">00000000000332D005611622001100100001009100101 </t>
  </si>
  <si>
    <t>11.622.0</t>
  </si>
  <si>
    <t>46.02.01 Документационное обеспечение управления и архивоведение</t>
  </si>
  <si>
    <t xml:space="preserve">00000000000332D005611621002100100001008100101 </t>
  </si>
  <si>
    <t>43.02.06 Сервис на транспорте (по видам транспорта)</t>
  </si>
  <si>
    <t xml:space="preserve">00000000000332D005611621002300100001006100101 </t>
  </si>
  <si>
    <t>43.02.08 Сервис домашнего и коммунального хозяйства</t>
  </si>
  <si>
    <t xml:space="preserve">00000000000332D005611615004800100001005100101 </t>
  </si>
  <si>
    <t>35.02.04 Технология комплексной переработки древесины</t>
  </si>
  <si>
    <t xml:space="preserve">00000000000332D005611628003400100001006100101 </t>
  </si>
  <si>
    <t>54.02.01 Дизайн (по отраслям)</t>
  </si>
  <si>
    <t xml:space="preserve">00000000000332D005611631001200100001007100101 </t>
  </si>
  <si>
    <t>44.02.01 Дошкольное образование</t>
  </si>
  <si>
    <t>44.02.01 Дошкольное образование заочное</t>
  </si>
  <si>
    <t xml:space="preserve">00000000000332D005611623000800100001003100101 </t>
  </si>
  <si>
    <t>11.623.0</t>
  </si>
  <si>
    <t>49.02.01 Физическая культура</t>
  </si>
  <si>
    <t xml:space="preserve">00000000000332D005611615005200100001008100101 </t>
  </si>
  <si>
    <t>35.02.08 Электрификация и автоматизация сельского хозяйства</t>
  </si>
  <si>
    <t>18.02.07 Технология производства и переработки пластических масс и эластомеров</t>
  </si>
  <si>
    <t>21.02.04 Землеустройство</t>
  </si>
  <si>
    <t xml:space="preserve">00000000000332D005611592002900100001005100102 </t>
  </si>
  <si>
    <t>08.02.01 Строительство и эксплуатация зданий и сооружений</t>
  </si>
  <si>
    <t>23.02.05 Эксплуатация транспортного электрооборудования и автоматики (по видам транспорта, за исключением водного)</t>
  </si>
  <si>
    <t xml:space="preserve">00000000000332D005611745001600100001006100101 </t>
  </si>
  <si>
    <t>11.745.0</t>
  </si>
  <si>
    <t>23.02.05 Эксплуатация транспортного электрооборудования и автоматики</t>
  </si>
  <si>
    <t xml:space="preserve">00000000000332D005611745001500100001007100101 </t>
  </si>
  <si>
    <t xml:space="preserve">00000000000332D005611749003100100001003100101 </t>
  </si>
  <si>
    <t>11.749.0</t>
  </si>
  <si>
    <t xml:space="preserve">00000000000332D005611749003200100001002100101 </t>
  </si>
  <si>
    <t>основное общее образование</t>
  </si>
  <si>
    <t xml:space="preserve">00000000000332D005611752004000100001006100101 </t>
  </si>
  <si>
    <t>11.752.0</t>
  </si>
  <si>
    <t>11.767.0</t>
  </si>
  <si>
    <t>35.02.05 Агрономия</t>
  </si>
  <si>
    <t xml:space="preserve">00000000000332D005611762004500100001009100101 </t>
  </si>
  <si>
    <t>11.762.0</t>
  </si>
  <si>
    <t xml:space="preserve">00000000000332D005611753003700100001000100101 </t>
  </si>
  <si>
    <t>11.753.0</t>
  </si>
  <si>
    <t>19.02.10 Технология продукции общественного питания</t>
  </si>
  <si>
    <t xml:space="preserve">00000000000332D005611774001200100001004100101 </t>
  </si>
  <si>
    <t>11.774.0</t>
  </si>
  <si>
    <t>11.769.0</t>
  </si>
  <si>
    <t>35.02.16 Эксплуатация и ремонт сельскохозяйственной техники и оборудования</t>
  </si>
  <si>
    <t xml:space="preserve">00000000000332D005611767005200100001004100102 </t>
  </si>
  <si>
    <t xml:space="preserve">00000000000332D005611769002700100001004100101 </t>
  </si>
  <si>
    <t xml:space="preserve">00000000000332D005611755003300100001002100101 </t>
  </si>
  <si>
    <t>11.755.0</t>
  </si>
  <si>
    <t xml:space="preserve">00000000000332D005611760003000100001008100101 </t>
  </si>
  <si>
    <t>11.760.0</t>
  </si>
  <si>
    <t>29.02.01 Конструирование, моделирование и технология изделий из кожи</t>
  </si>
  <si>
    <t xml:space="preserve">00000000000332D005611762004200100001002100101 </t>
  </si>
  <si>
    <t xml:space="preserve">00000000000332D005611605003200100001005100103 </t>
  </si>
  <si>
    <t>23.02.03 Техническое обслуживание и ремонт автомобильного транспорта</t>
  </si>
  <si>
    <t>09.02.07 Информационные системы и программирование</t>
  </si>
  <si>
    <t xml:space="preserve">00000000000332D005611751005200100001002100101 </t>
  </si>
  <si>
    <t>11.751.0</t>
  </si>
  <si>
    <t>23.01.17 Мастер по ремонту и обслуживанию автомобилей</t>
  </si>
  <si>
    <t xml:space="preserve">00000000000332D005611769002300100001008100101 </t>
  </si>
  <si>
    <t>38.02.01 Экономика и бухгалтерский учет (по отраслям)</t>
  </si>
  <si>
    <t xml:space="preserve">00000000000332D005611771000700100001004100101 </t>
  </si>
  <si>
    <t>11.771.0</t>
  </si>
  <si>
    <t xml:space="preserve">00000000000332D005611774001600100001000100101 </t>
  </si>
  <si>
    <t>44.02.05 Коррекционная педагогика в начальном образовании</t>
  </si>
  <si>
    <t xml:space="preserve">00000000000332D005611770000900100001003100101 </t>
  </si>
  <si>
    <t>11.770.0</t>
  </si>
  <si>
    <t>39.02.01 Социальная работа</t>
  </si>
  <si>
    <t xml:space="preserve">00000000000332D005611769002400100001007100101 </t>
  </si>
  <si>
    <t>38.02.02 Страховое дело (по отраслям)</t>
  </si>
  <si>
    <t xml:space="preserve">00000000000332D005611760003300100001005100101 </t>
  </si>
  <si>
    <t xml:space="preserve">00000000000332D005611756002100100001005100101 </t>
  </si>
  <si>
    <t>11.756.0</t>
  </si>
  <si>
    <t xml:space="preserve">00000000000332D005611757003200100001001100101 </t>
  </si>
  <si>
    <t>11.757.0</t>
  </si>
  <si>
    <t xml:space="preserve">00000000000332D005611757003300100001000100101 </t>
  </si>
  <si>
    <t xml:space="preserve">00000000000332D005611775001100100001004100101 </t>
  </si>
  <si>
    <t>11.775.0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</si>
  <si>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</si>
  <si>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15.01.05 Сварщик (ручной и частично механизированной сварки (наплавки)</t>
  </si>
  <si>
    <t>11.539.0</t>
  </si>
  <si>
    <t>15.01.35 Мастер слесарных работ</t>
  </si>
  <si>
    <t>11.01.01 Монтажник радиоэлектронной аппаратуры и приборов</t>
  </si>
  <si>
    <t>15.01.33 Токарь на станках с числовым программным управлением</t>
  </si>
  <si>
    <t>13.01.10 Электромонтер по ремонту и обслуживанию электрооборудования (по отраслям)</t>
  </si>
  <si>
    <t xml:space="preserve">00000000000332D005611544001900100001006100101 </t>
  </si>
  <si>
    <t>11.544.0</t>
  </si>
  <si>
    <t>08.01.26 Мастер по ремонту и обслуживанию инженерных систем жилищно-комунального хозяйства</t>
  </si>
  <si>
    <t xml:space="preserve">08.01.25 Мастер отделочных строительных и декоративных работ </t>
  </si>
  <si>
    <t xml:space="preserve">00000000000332D005611774001300100001003100102 </t>
  </si>
  <si>
    <t xml:space="preserve">00000000000332D005611776000800100001008100102 </t>
  </si>
  <si>
    <t>11.776.0</t>
  </si>
  <si>
    <t xml:space="preserve">00000000000332D005611539001100100001001100101 </t>
  </si>
  <si>
    <t>08.01.06 Мастер сухого строительства</t>
  </si>
  <si>
    <t>08.01.08 Мастер отделочных строительных работ</t>
  </si>
  <si>
    <t>34.02.01 Сестринское дело</t>
  </si>
  <si>
    <t>23.01.03 Автомеханик</t>
  </si>
  <si>
    <t>15.01.20 Слесарь по контрольно-измерительным приборам и автоматике</t>
  </si>
  <si>
    <t xml:space="preserve">00000000000332D005611550001900100001007100101 </t>
  </si>
  <si>
    <t>11.550.0</t>
  </si>
  <si>
    <t>23.01.06 Машинист дорожных и строительных машин</t>
  </si>
  <si>
    <t xml:space="preserve">00000000000332D005611557002200100001005100101 </t>
  </si>
  <si>
    <t>11.557.0</t>
  </si>
  <si>
    <t>38.01.03 Контролер банка</t>
  </si>
  <si>
    <t xml:space="preserve">00000000000332D005611557002100100001006100101 </t>
  </si>
  <si>
    <t>38.01.02 Продавец, контролер-кассир</t>
  </si>
  <si>
    <t xml:space="preserve">00000000000332D005611773002300100001002100101 </t>
  </si>
  <si>
    <t>11.773.0</t>
  </si>
  <si>
    <t>09.01.03 Мастер по обработке цифровой информации</t>
  </si>
  <si>
    <t xml:space="preserve">00000000000332D005611540001200100001007100101 </t>
  </si>
  <si>
    <t>11.540.0</t>
  </si>
  <si>
    <t xml:space="preserve">00000000000332D005611705001600100001004100101 </t>
  </si>
  <si>
    <t>11.705.0</t>
  </si>
  <si>
    <t>29.01.05 Закройщик</t>
  </si>
  <si>
    <t>35.01.14 Мастер по техническому обслуживанию и ремонту машинно-тракторного парка</t>
  </si>
  <si>
    <t>11.555.0</t>
  </si>
  <si>
    <t>35.01.15 Электромонтер по ремонту и обслуживанию электрооборудования в сельскохозяйственном производстве</t>
  </si>
  <si>
    <t xml:space="preserve">00000000000332D005611539002300100001007100101 </t>
  </si>
  <si>
    <t>08.01.18 Электромонтажник электрических сетей и электрооборудования</t>
  </si>
  <si>
    <t xml:space="preserve">00000000000332D005611541001700100001001100101 </t>
  </si>
  <si>
    <t>11.541.0</t>
  </si>
  <si>
    <t>11.01.08 Оператор связи</t>
  </si>
  <si>
    <t xml:space="preserve">00000000000332D005611550002300100001001100101 </t>
  </si>
  <si>
    <t>23.01.10 Слесарь по обслуживанию и ремонту подвижного состава</t>
  </si>
  <si>
    <t xml:space="preserve">00000000000332D005611553004000100001007100101 </t>
  </si>
  <si>
    <t>11.553.0</t>
  </si>
  <si>
    <t>29.01.29 Мастер столярного и мебельного производства</t>
  </si>
  <si>
    <t xml:space="preserve">00000000000332D005611546001400100001009100101 </t>
  </si>
  <si>
    <t>11.546.0</t>
  </si>
  <si>
    <t>19.01.04 Пекарь</t>
  </si>
  <si>
    <t>35.01.13 Тракторист-машинист сельскохозяйственного производства</t>
  </si>
  <si>
    <t xml:space="preserve">00000000000332D005611543001700100001009100101 </t>
  </si>
  <si>
    <t>11.543.0</t>
  </si>
  <si>
    <t>27.02.06 Контроль работы измирительных приборов</t>
  </si>
  <si>
    <t xml:space="preserve">27.02.06 Контроль работы измирительных приборов </t>
  </si>
  <si>
    <t xml:space="preserve">00000000000332D005611544003700100001004100101 </t>
  </si>
  <si>
    <t>15.01.31 Мастер контрольно-измирительных приборов и автоматике</t>
  </si>
  <si>
    <t>15.01.23 Наладчик станков и оборудования в механообработке</t>
  </si>
  <si>
    <t xml:space="preserve">00000000000332D005611550001600100001000100101 </t>
  </si>
  <si>
    <t xml:space="preserve">00000000000332D005611550002200100001002100101 </t>
  </si>
  <si>
    <t>23.01.09 Машинист локомотива</t>
  </si>
  <si>
    <t>08.01.07 Мастер общестроительных работ</t>
  </si>
  <si>
    <t xml:space="preserve">00000000000332D005611555003300100001004100101 </t>
  </si>
  <si>
    <t xml:space="preserve">00000000000332D005611709002100100001003100101 </t>
  </si>
  <si>
    <t>11.709.0</t>
  </si>
  <si>
    <t>35.01.19 Мастер садово-паркового и ландшафтного строительства</t>
  </si>
  <si>
    <t>43.01.02 Парикмахер</t>
  </si>
  <si>
    <t xml:space="preserve">00000000000332D005611544001800100001007100101 </t>
  </si>
  <si>
    <t>29.02.05 Технология текстильных изделий (по видам)</t>
  </si>
  <si>
    <t>26.01.01 Судостроитель-судоремонтник металличесских судов</t>
  </si>
  <si>
    <t xml:space="preserve">00000000000332D005611601003700100001004100102 </t>
  </si>
  <si>
    <t>43.01.09 Повар, кондитер</t>
  </si>
  <si>
    <t>43.02.15 Поварское и кондитерское дело</t>
  </si>
  <si>
    <t>09.01.01 Наладчик аппартного и программного обеспечения</t>
  </si>
  <si>
    <t>29.01.08 Оператор швейного оборудования</t>
  </si>
  <si>
    <t>15.01.32 Оператор станков с программным управлением</t>
  </si>
  <si>
    <t>36.01.01 Младший ветеринарный фельдшер</t>
  </si>
  <si>
    <t>44.02.04 Специальное дошкольное образование</t>
  </si>
  <si>
    <t xml:space="preserve">00000000000332D005611774001400100001002100101 </t>
  </si>
  <si>
    <t>43.02.10 Туризм</t>
  </si>
  <si>
    <t>09.02.04 Информационные системы (по отраслям)</t>
  </si>
  <si>
    <t>13.02.08 Электроизоляционная, кабельная и конденсаторная техника</t>
  </si>
  <si>
    <t>31.02.01 Лечебное дело</t>
  </si>
  <si>
    <t>43.02.14 Гостиничное дело</t>
  </si>
  <si>
    <t>_________________________</t>
  </si>
  <si>
    <t xml:space="preserve"> </t>
  </si>
  <si>
    <t>Кировское областное государственное общеобразовательное бюджетное учреждение "Основная школа с. Русские Краи Кикнурского района"</t>
  </si>
  <si>
    <t>15.01.34 Фрезеровщик на станках с программным управлением</t>
  </si>
  <si>
    <t>08.02.11 Управление,эксплуатация и обслуживание многоквартирного дома</t>
  </si>
  <si>
    <t xml:space="preserve">                                 </t>
  </si>
  <si>
    <t>от                          №</t>
  </si>
  <si>
    <t>Вид деятельности</t>
  </si>
  <si>
    <t>дошкольное образование</t>
  </si>
  <si>
    <t>начальное общее образание</t>
  </si>
  <si>
    <t>Государственное задание, число детей</t>
  </si>
  <si>
    <t>2023 ГОД</t>
  </si>
  <si>
    <t>Кировское областное государственное общеобразовательное бюджетное учреждение "Средняя школа пгт Арбаж"</t>
  </si>
  <si>
    <t>Кировское областное государственное общеобразовательное бюджетное учреждение "Средняя школа с. Сорвижи Арбажского района"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</si>
  <si>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 Афанасьево"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</si>
  <si>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Белой Холуницы"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</si>
  <si>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 Богородское"</t>
  </si>
  <si>
    <t>Кировское областное государственное общеобразовательное бюджетное учреждение "Средняя школа с. Ошлань Богородского района"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</si>
  <si>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г. Кирс Верхнекамского района"</t>
  </si>
  <si>
    <t>Кировское областное государственное общеобразовательное бюджетное учреждение " Средняя школа с. Красное Даровского района"</t>
  </si>
  <si>
    <t>Кировское областное государственное общеобразовательное бюджетное учреждение "Основная школа д. Первые Бобровы Даровского района"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</si>
  <si>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Зуевка"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</si>
  <si>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Кикнур"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</si>
  <si>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Кильмезь"</t>
  </si>
  <si>
    <t>Кировское областное государственное общеобразовательное бюджетное учреждение "Средняя школа пгт Кумены"</t>
  </si>
  <si>
    <t>Кировское областное государственное общеобразовательное бюджетное учреждение "Средняя школа пгт Нижнеивкино Куменского района"</t>
  </si>
  <si>
    <t>Кировское областное государственное общеобразовательное бюджетное учреждение "Средняя школа с. Лаж Лебяжского района"</t>
  </si>
  <si>
    <t>Кировское областное государственное общеобразовательное бюджетное учреждение "Средняя школа пгт Лебяжье"</t>
  </si>
  <si>
    <t>Кировское областное государственное общеобразовательное автономное учреждение "Средняя школа г. Лузы"</t>
  </si>
  <si>
    <t xml:space="preserve">Кировское областное государственное общеобразовательное бюджетное учреждение "Лицей г. Малмыжа" </t>
  </si>
  <si>
    <t>Кировское областное государственное общеобразовательное бюджетное учреждение "Средняя школа г. Мураши"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</si>
  <si>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 Нагорск"</t>
  </si>
  <si>
    <t>Кировское областное государственное общеобразовательное бюджетное учреждение "Средняя школа с. Архангельское Немского района"</t>
  </si>
  <si>
    <t xml:space="preserve">Кировское областное государственное общеобразовательное бюджетное учреждение "Средняя школа пгт Нема" 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</si>
  <si>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Нолинска"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</si>
  <si>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Омутнинска"</t>
  </si>
  <si>
    <t>Кировское областное государственное общеобразовательное бюджетное учреждение "Средняя школа г. Орлова"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</si>
  <si>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 Пижанка"</t>
  </si>
  <si>
    <t>Кировское областное государственное общеобразовательное бюджетное учреждение "Средняя школа с углублённым изучением отдельных предметов пгт Санчурск "</t>
  </si>
  <si>
    <t>Кировское областное государственное общеобразовательное бюджетное учреждение "Средняя школа пгт Свеча"</t>
  </si>
  <si>
    <t>Кировское областное государственное общеобразовательное бюджетное учреждение "Средняя школа пгт Вахруши Слободского района"</t>
  </si>
  <si>
    <t>Кировское областное государственное общеобразовательное бюджетное учреждение "Средняя школа пгт Суна"</t>
  </si>
  <si>
    <t>Кировское областное государственное общеобразовательное бюджетное учреждение "Средняя школа с. Ныр Тужинского района"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</si>
  <si>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 Тужа"</t>
  </si>
  <si>
    <t>Кировское областное государственное общеобразовательное автономное учреждение "Гимназия г. Уржума"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</si>
  <si>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 Фаленки 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</si>
  <si>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Ленинское Шабалинского района 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</si>
  <si>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имени Героя Советского Союза Зонова Н.Ф. пгт Юрья"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</si>
  <si>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 Яранска"</t>
  </si>
  <si>
    <t>Кировское областное государственное общеобразовательное автономное учреждение "Вятский многопрофильный лицей"</t>
  </si>
  <si>
    <t>Кировское областное государственное общеобразовательное автономное учреждение "Гимназия № 1 г. Кирово-Чепецка"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</si>
  <si>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№ 1 города Котельнича"</t>
  </si>
  <si>
    <t>Кировское областное государственное общеобразовательное бюджетное учреждение "Лицей № 9 города Слободского"</t>
  </si>
  <si>
    <t>Кировское областное государственное общеобразовательное автономное учреждение "Вятская гуманитарная гимназия с углубленным изучением английского языка"</t>
  </si>
  <si>
    <t>Кировское областное государственное общеобразовательное автономное учреждение "Лицей естественных наук"</t>
  </si>
  <si>
    <t>Кировское областное государственное общеобразовательное автономное учреждение "Кировский физико-математический лицей"</t>
  </si>
  <si>
    <t>Кировское областное государственное общеобразовательное бюджетное учреждение "Центр дистанционного образования детей"</t>
  </si>
  <si>
    <t>Кировское областное государственное общеобразовательное бюджетное учреждение "Основная школа с. Юма Свечинского района"</t>
  </si>
  <si>
    <t>Кировское областное государственное общеобразовательное бюджетное учреждение "Средняя школа с. Верхосунье Сунского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</si>
  <si>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Арбаж"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</si>
  <si>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Аверины Афанасьевского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</si>
  <si>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Белая Холуница"</t>
  </si>
  <si>
    <t>Кировское областное государственное общеобразовательное бюджетное учреждение "Школа - интернат для обучающихся с ограниченными возможностями здоровья п. Светлополянска Верхнекамского района"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</si>
  <si>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 Сосновки Вятскополянского района"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</si>
  <si>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"Средняя школа-интернат г. Сосновки Вятскополянского района"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</si>
  <si>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имени Г.С. Плюснина с. Верховонданка Даровского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</si>
  <si>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Кикнур"</t>
  </si>
  <si>
    <t>Кировское областное государственное общеобразовательное бюджетное учреждение для детей, нуждающихся в длительном лечении, "Кирово-Чепецкая санаторная школа-интернат"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</si>
  <si>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с. Бурмакино Кирово-Чепецкого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</si>
  <si>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Кумены"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</si>
  <si>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Малмыжа"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</si>
  <si>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1 г. Нолинска"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</si>
  <si>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</si>
  <si>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Залазна Омутнинского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</si>
  <si>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Опарино"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</si>
  <si>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п. Торфяной Оричевского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</si>
  <si>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Пижанка"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</si>
  <si>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пгт Демьяново Подосиновского района"</t>
  </si>
  <si>
    <t>Кировское областное государственное общеобразовательное бюджетное учреждение "Школа - интернат для обучающихся с ограниченными возможностями здоровья с. Успенское Слободского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</si>
  <si>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Советска"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</si>
  <si>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д. Удмуртский Сурвай Унинского района"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</si>
  <si>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с. Цепочкино Уржумского района"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</si>
  <si>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"Детский дом-школа с. Великорецкое Юрьянского района"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</si>
  <si>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 Вятские Поляны"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</si>
  <si>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г. Кирово-Чепецка"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</si>
  <si>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Котельнича"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</si>
  <si>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г. Слободского"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</si>
  <si>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"Хрусталик" г. Кирова"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</si>
  <si>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 Кирова"</t>
  </si>
  <si>
    <t>Кировское областное государственное общеобразовательное бюджетное учреждение для детей-сирот и детей, оставшихся без попечения родителей, "Школа-интернат для обучающихся с ограниченными возможностями здоровья № 1 г. Кирова"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</si>
  <si>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3 г. Кирова"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</si>
  <si>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 13 г. Кирова"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</si>
  <si>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№44 г. Кирова"</t>
  </si>
  <si>
    <t>Кировское областное государственное общеобразовательное бюджетное учреждение "Школа для обучающихся с ограниченными возможностями здоровья № 50 г. Кирова"</t>
  </si>
  <si>
    <t>Кировское областное государственное общеобразовательное бюджетное учреждение "Средняя школа пгт Лёвинцы Оричевского района"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</si>
  <si>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Белой Холуницы"</t>
  </si>
  <si>
    <t xml:space="preserve">Кировское областное государственное общеобразовательное бюджетное учреждение "Средняя школа имени И.С. Березина пгт Верхошижемье" </t>
  </si>
  <si>
    <t>Кировское областное государственное общеобразовательное автономное учреждение "Кировский кадетский корпус имени Героя Советского Союза А.Я. Опарина"</t>
  </si>
  <si>
    <t>Кировское областное государственное общеобразовательное бюджетное учреждение "Средняя школа пгт Опарино"</t>
  </si>
  <si>
    <t>Кировское областное государственное общеобразовательное бюджетное учреждение "Средняя школа пгт Оричи"</t>
  </si>
  <si>
    <t>Кировское областное государственное общеобразовательное бюджетное учреждение "Лицей г. Советска"</t>
  </si>
  <si>
    <t>Кировское областное государственное общеобразовательное автономное учреждение "Гимназия № 1 г. Кирово-Чепецка"</t>
  </si>
  <si>
    <t>Кировское областное государственное общеобразовательное бюджетное учреждение "Вечерняя средняя школа г. Котельнича"</t>
  </si>
  <si>
    <t>Кировское областное государственное общеобразовательное автономное учреждение "Кировский экономико–правовой лицей"</t>
  </si>
  <si>
    <t xml:space="preserve">Кировское областное государственное образовательное бюджетное учреждение для детей-сирот и детей, оставшихся без попечения родителей, "Спицынский детский дом п. Ленинская Искра Котельничского района" </t>
  </si>
  <si>
    <t xml:space="preserve">Кировское областное государственное образовательное бюджетное учреждение для детей-сирот и детей, оставшихся без попечения родителей "Детский дом г. Нолинска" </t>
  </si>
  <si>
    <t xml:space="preserve">Кировское областное государственное образовательное бюджетное учреждение для детей-сирот и детей, оставшихся без попечения родителей, "Детский дом с. Спас-Талица Оричевского района" </t>
  </si>
  <si>
    <t>Кировское областное государственное бюджетное учреждение для детей-сирот и детей, оставшихся без попечения родителей, "Детский дом пгт Тужа"</t>
  </si>
  <si>
    <t>Кировское областное государственное образовательное бюджетное учреждение для детей-сирот и детей, оставшихся без попечения родителей, "Детский дом г. Уржума"</t>
  </si>
  <si>
    <t>Кировское областное государственное образовательное бюджетное учреждение для детей-сирот и детей, оставшихся без попечения родителей, "Детский дом "Надежда" для детей с ограниченными возможностями здоровья г. Кирова</t>
  </si>
  <si>
    <t>КОГПОБУ "Нолинский техникум механизации сельского хозяйства"</t>
  </si>
  <si>
    <t>КОГПОАУ "Колледж промышленности и автомобильного сервиса"</t>
  </si>
  <si>
    <t>КОГПОБУ "Кировский сельскохозяйственный техникум"</t>
  </si>
  <si>
    <t>КОГПОАУ "Савальский политехнический техникум"</t>
  </si>
  <si>
    <t>КОГПОБУ "Вятский автомобильно-промышленный колледж"</t>
  </si>
  <si>
    <t>КОГПОАУ "Вятский железнодорожный техникум"</t>
  </si>
  <si>
    <t>КОГПОБУ "Кировский авиационный техникум"</t>
  </si>
  <si>
    <t>КОГПОАУ "Омутнинский политехнический техникум"</t>
  </si>
  <si>
    <t>КОГПОБУ "Вятско-Полянский механический техникум"</t>
  </si>
  <si>
    <t>КОГПОАУ "Вятский электромашиностроительный техникум"</t>
  </si>
  <si>
    <t>КОГПОАУ "Кировский технологический колледж пищевой промышленности"</t>
  </si>
  <si>
    <t>КОГПОБУ "Слободской колледж педагогики и социальных отношений</t>
  </si>
  <si>
    <t>КОГПОАУ "Куменский аграрно-технологический техникум"</t>
  </si>
  <si>
    <t>КОГПОБУ "Вятский колледж профессиональных технологий, управления и сервиса"</t>
  </si>
  <si>
    <t>КОГПОБУ "Орлово-Вятский сельскохозяйственный колледж"</t>
  </si>
  <si>
    <t>КОГПОАУ "Нолинский политехнический техникум"</t>
  </si>
  <si>
    <t>КОГПОАУ "Уржумский аграрно-технический техникум"</t>
  </si>
  <si>
    <t>КОГПОБУ "Кировский технологический колледж"</t>
  </si>
  <si>
    <t>КОГПОБУ "Кировский педагогический колледж"</t>
  </si>
  <si>
    <t>КОГПОАУ "Орловский колледж педагогики и профессиональных технологий"</t>
  </si>
  <si>
    <t>КОГПОБУ "Индустриально-педагогический колледж г. Советска"</t>
  </si>
  <si>
    <t>КОГПОБУ "Омутнинский колледж педагогики, экономики и права"</t>
  </si>
  <si>
    <t>43.02.13 Технология парикмахерского искусства</t>
  </si>
  <si>
    <t xml:space="preserve"> КОГПОБУ "Кировский лесопромышленный колледж"</t>
  </si>
  <si>
    <t>КОГПОАУ "Вятский торгово-промышленный техникум"</t>
  </si>
  <si>
    <t>КОГПОБУ "Зуевский механико-технологический техникум"</t>
  </si>
  <si>
    <t>КОГПОАУ "Сосновский судостроительный техникум"</t>
  </si>
  <si>
    <t>КОГПОБУ "Кировский многопрофильный техникум"</t>
  </si>
  <si>
    <t>КОГПОАУ "Яранский технологический техникум"</t>
  </si>
  <si>
    <t>КОГПОБУ "Слободской технологический техникум"</t>
  </si>
  <si>
    <t>КОГПОБУ "Санчурский социально-экономический техникум"</t>
  </si>
  <si>
    <t>КОГПОБУ "Вятский аграрно-промышленный техникум"</t>
  </si>
  <si>
    <t>22.02.05 Обработка металлов давлением</t>
  </si>
  <si>
    <t>КОГПОАУ "Кировский автодорожный техникум"</t>
  </si>
  <si>
    <t>КОГПОБУ "Яранский аграрный техникум"</t>
  </si>
  <si>
    <t>КОГПОАУ "Техникум промышленности и народных промыслов"</t>
  </si>
  <si>
    <t xml:space="preserve">38.02.04 Коммерция в индустрии моды </t>
  </si>
  <si>
    <t>35.02.16 Эксплуатация и ремонт сельскохозяйственной техники</t>
  </si>
  <si>
    <t>09.02.06 Сетевое и системное администрирование</t>
  </si>
  <si>
    <t>23.02.06 Техническая эксплуатация подвижного состава железных дорог</t>
  </si>
  <si>
    <t>21.02.05 Земельно-имущественные отношения</t>
  </si>
  <si>
    <t>38.02.04 Коммерция (по отраслям)</t>
  </si>
  <si>
    <t>35.01.23 Хозяйка усадьбы</t>
  </si>
  <si>
    <t>08.01.24 Мастер столярно-плотничных, паркетных и стекольных работ</t>
  </si>
  <si>
    <t>от                  №</t>
  </si>
  <si>
    <t>Кировское областное государственное общеобразовательное бюджетное учреждение "Основная школа д. Первые Бобровы   Даровского района"</t>
  </si>
  <si>
    <t>Кировское областное государственное общеобразовательное бюджетное учреждение "Основная школа с. Русские Краи   Кикнурского района"</t>
  </si>
  <si>
    <t>43.01.05 Оператор по обработке перевозочных документов на железнодорожном транспорте</t>
  </si>
  <si>
    <t>Приложение № 6</t>
  </si>
  <si>
    <t>Приложение № 5</t>
  </si>
  <si>
    <t>КОГОБУ для детей-сирот СШИ г. Сосновки</t>
  </si>
  <si>
    <t>КОГОБУ СШ с. Сорвижи</t>
  </si>
  <si>
    <t>КОГОБУ СШ с. Ошлань</t>
  </si>
  <si>
    <t>КОГОБУ ОШ д. Первые Бобровы</t>
  </si>
  <si>
    <t>КОГОБУ ООШ с. Русские Краи</t>
  </si>
  <si>
    <t>КОГОБУ СШ с. Лаж</t>
  </si>
  <si>
    <t>КОГОБУ СШ с.Архангельское</t>
  </si>
  <si>
    <t>КОГОБУ ООШ с. Юма</t>
  </si>
  <si>
    <t>КОГОБУ СШ с. Верхосунье</t>
  </si>
  <si>
    <t>КОГОБУ СШ с. Ныр</t>
  </si>
  <si>
    <t>КОГОБУ СШ с УИОП пгт Мурыгино</t>
  </si>
  <si>
    <t>КОГОБУ ШОВЗ «Хрусталик» г. Кирова</t>
  </si>
  <si>
    <t>КОГОБУ ШИ ОВЗ г. Кирова</t>
  </si>
  <si>
    <t xml:space="preserve">Краткое наименование образовательной организации
</t>
  </si>
  <si>
    <t>КОД ОУ</t>
  </si>
  <si>
    <t>КОГОБУ СШ пгт Арбаж</t>
  </si>
  <si>
    <t>КОГОБУ ШИ ОВЗ пгт Арбаж</t>
  </si>
  <si>
    <t>КОГОБУ СШ с УИОП пгт Афанасьево</t>
  </si>
  <si>
    <t>КОГОБУ ШИ ОВЗ д. Аверины</t>
  </si>
  <si>
    <t>КОГОБУ СШ с УИОП г. Белой Холуницы</t>
  </si>
  <si>
    <t>КОГОБУ ШИ ОВЗ № 1 г. Белая Холуница</t>
  </si>
  <si>
    <t>КОГОБУ СШ с УИОП пгт Богородское</t>
  </si>
  <si>
    <t>КОГОБУ СШ с УИОП г. Кирс</t>
  </si>
  <si>
    <t>КОГОБУ ШИ ОВЗ п. Светлополянска</t>
  </si>
  <si>
    <t>КОГОБУ СШ пгт Верхошижемье</t>
  </si>
  <si>
    <t>КОГОБУ ШОВЗ г. Сосновки</t>
  </si>
  <si>
    <t>КОГОБУ СШ пгт Даровской</t>
  </si>
  <si>
    <t>КОГОБУ СШ с. Красное</t>
  </si>
  <si>
    <t>КОГОБУ для детей-сирот ШИ ОВЗ имени г. с. Плюснина с. Верховонданка</t>
  </si>
  <si>
    <t>КОГОБУ СШ с УИОП г. Зуевка</t>
  </si>
  <si>
    <t>КОГОБУ СШ с УИОП пгт Кикнур</t>
  </si>
  <si>
    <t>КОГОБУ ШИ ОВЗ пгт Кикнур</t>
  </si>
  <si>
    <t>КОГОБУ СШ с УИОП пгт Кильмезь</t>
  </si>
  <si>
    <t>КОГОБУ «Кирово-Чепецкая санаторная школа-интернат»</t>
  </si>
  <si>
    <t>КОГОБУ СШ пгт Кумены</t>
  </si>
  <si>
    <t>КОГОБУ СШ пгт Нижнеивкино</t>
  </si>
  <si>
    <t>КОГОБУ ШИОВЗ пгт Кумены</t>
  </si>
  <si>
    <t>КОГОБУ СШ пгт Лебяжье</t>
  </si>
  <si>
    <t>КОГОАУ СШ г. Лузы</t>
  </si>
  <si>
    <t>КОГОБУ «Лицей г. Малмыжа»</t>
  </si>
  <si>
    <t>КОГОБУ ШИ ОВЗ г. Малмыжа</t>
  </si>
  <si>
    <t>КОГОБУ СШ г. Мураши</t>
  </si>
  <si>
    <t>КОГОБУ СШ с УИОП пгт Нагорск</t>
  </si>
  <si>
    <t>КОГОБУ СШ пгт Нема</t>
  </si>
  <si>
    <t>КОГОБУ СШ с УИОП г. Нолинска</t>
  </si>
  <si>
    <t>КОГОБУ ШИ ОВЗ № 1 г. Нолинска</t>
  </si>
  <si>
    <t>КОГОБУ ШИ ОВЗ №2 г. Нолинска</t>
  </si>
  <si>
    <t>КОГОБУ СШ с УИОП г. Омутнинска</t>
  </si>
  <si>
    <t>КОГОБУ ШИ ОВЗ с.Залазна</t>
  </si>
  <si>
    <t>КОГОБУ СШ пгт Опарино</t>
  </si>
  <si>
    <t>КОГОБУ ШИ ОВЗ пгт Опарино</t>
  </si>
  <si>
    <t>КОГОБУ СШ пгт Оричи</t>
  </si>
  <si>
    <t>КОГОБУ СОШ пгт Лёвинцы</t>
  </si>
  <si>
    <t>КОГОБУ ШИ ОВЗ п.Торфяной</t>
  </si>
  <si>
    <t>КОГОБУ СШ г. Орлова</t>
  </si>
  <si>
    <t>КОГОБУ СШ с УИОП пгт Пижанка</t>
  </si>
  <si>
    <t>КОГОБУ ШИ ОВЗ пгт Пижанка</t>
  </si>
  <si>
    <t>КОГОБУ СШ пгт Демьяново</t>
  </si>
  <si>
    <t>КОГОБУ СШ пгт Подосиновец</t>
  </si>
  <si>
    <t>КОГОБУ ШИ ОВЗ пгт Демьяново</t>
  </si>
  <si>
    <t>КОГОБУ СШ с УИОП пгт Санчурск</t>
  </si>
  <si>
    <t>КОГОБУ СШ пгт Свеча</t>
  </si>
  <si>
    <t>КОГОБУ СШ пгт Вахруши</t>
  </si>
  <si>
    <t>КОГОБУ ШИ ОВЗ с. Успенское</t>
  </si>
  <si>
    <t>КОГОБУ ШИ ОВЗ г.Советска</t>
  </si>
  <si>
    <t>КОГОБУ СШ пгт Суна</t>
  </si>
  <si>
    <t>КОГОБУ СШ с УИОП пгт Тужа</t>
  </si>
  <si>
    <t>КОГОБУ СШ с УИОП пгт Уни</t>
  </si>
  <si>
    <t>КОГОБУ ШИ ОВЗ д. Удмуртский Сурвай</t>
  </si>
  <si>
    <t>КОГОАУ «Гимназия г. Уржума»</t>
  </si>
  <si>
    <t>КОГОБУ ШИ ОВЗ с. Цепочкино</t>
  </si>
  <si>
    <t>КОГОБУ СШ с УИОП пгт Фаленки</t>
  </si>
  <si>
    <t>КОГОБУ СШ с УИОП пгт Ленинское</t>
  </si>
  <si>
    <t>КОГОБУ СШ с УИОП пгт Юрья</t>
  </si>
  <si>
    <t>КОГОБУ для детей-сирот «Детский дом - школа с. Великорецкое»</t>
  </si>
  <si>
    <t>КОГОБУ СШ с УИОП г. Яранска</t>
  </si>
  <si>
    <t>КОГОАУ «Вятский многопрофильный лицей»</t>
  </si>
  <si>
    <t>КОГОБУ ШОВЗ г.Вятские Поляны</t>
  </si>
  <si>
    <t>КОГОАУ «Гимназия № 1» г. Кирово-Чепецка</t>
  </si>
  <si>
    <t>КОГОБУ ШОВЗ г.Кирово-Чепецка</t>
  </si>
  <si>
    <t>КОГОБУ СШ с УИОП № 1 г. Котельнича</t>
  </si>
  <si>
    <t>КОГОБУ ШИ ОВЗ г. Котельнича</t>
  </si>
  <si>
    <t>КОГОБУ Лицей №9 г. Слободского</t>
  </si>
  <si>
    <t>КОГОБУ для детей-сирот ШИ ОВЗ г. Слободского</t>
  </si>
  <si>
    <t>КОГОАУ «Вятская гуманитарная гимназия»</t>
  </si>
  <si>
    <t>КОГОАУ «Лицей естественных наук»</t>
  </si>
  <si>
    <t>КОГОАУ «Кировский физико-математический лицей»</t>
  </si>
  <si>
    <t>КОГОБУ «Центр дистанционного образования детей»</t>
  </si>
  <si>
    <t>КОГОБУ ШИ ОВЗ для детей-сирот № 1 г. Кирова</t>
  </si>
  <si>
    <t>КОГОБУ ШИ ОВЗ №3 г.Кирова</t>
  </si>
  <si>
    <t>КОГОБУ ШОВЗ № 13 г. Кирова</t>
  </si>
  <si>
    <t>КОГОБУ ШОВЗ № 44 г. Кирова</t>
  </si>
  <si>
    <t>КОГОБУШ ОВЗ №50 г.Кирова</t>
  </si>
  <si>
    <t>КОГОБУ для детей-сирот ШИ ОВЗ с.Бурмакино</t>
  </si>
  <si>
    <t>КОГОАУ «Кировский кадетский корпус имени Героя Советского Союза А. Я. Опарина»</t>
  </si>
  <si>
    <t>КОГОБУ «Лицей г. Советска»</t>
  </si>
  <si>
    <t>КОГОБУ ВСШ г. Котельнича</t>
  </si>
  <si>
    <t>КОГОАУ «Кировский экономико-правовой лицей»</t>
  </si>
  <si>
    <t>КОГОБУ для детей-сирот «Спицынский детский дом»</t>
  </si>
  <si>
    <t>КОГОБУ для детей-сирот «Детский дом г. Нолинска»</t>
  </si>
  <si>
    <t>КОГОБУ для детей-сирот «Детский дом с. Спас-Талица»</t>
  </si>
  <si>
    <t>КОГОБУ для детей-сирот «Детский дом г. Уржума»</t>
  </si>
  <si>
    <t>КОГОБУ для детей-сирот «Детский дом «Надежда» ОВЗ г. Кирова»</t>
  </si>
  <si>
    <t>КОГБУ для детей-сирот «Детский дом пгт Тужа» без попечения родителей, «Детский дом пгт Тужа»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</si>
  <si>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</si>
  <si>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</si>
  <si>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!!!!</t>
  </si>
  <si>
    <t xml:space="preserve">к одной группе с 23.02.03 </t>
  </si>
  <si>
    <t>35.01.23 Хозяйка(ин) усадьбы</t>
  </si>
  <si>
    <t>к разным группам с 326-327</t>
  </si>
  <si>
    <t>35.01.12 Заготовитель продуктов и сырья</t>
  </si>
  <si>
    <t>к одной группе с 35.02.05,23</t>
  </si>
  <si>
    <t>новая см 35</t>
  </si>
  <si>
    <t>Кировское областное государственное общеобразовательное бюджетное учреждение "Средняя школа с. Красное Даровского района"</t>
  </si>
  <si>
    <t>КОГОАУ «Вятский технический лицей»</t>
  </si>
  <si>
    <t>Кировское областное государственное общеобразовательное автономное учреждение "Вятский технический лицей"</t>
  </si>
  <si>
    <t>Кировское областное государственное общеобразовательное бюджетное учреждение "Средняя школа с.Верхосунье Сунского района"</t>
  </si>
  <si>
    <t>Приложение № 4</t>
  </si>
  <si>
    <t xml:space="preserve">Государственное задание, количество мероприятий </t>
  </si>
  <si>
    <t>Кировское областное государственное образовательное бюджетное учреждение дополнительного образования «Дворец творчества – Мемориал»</t>
  </si>
  <si>
    <t>Кировское областное государственное образовательное автономное учреждение дополнительного образования «Центр технического творчества»</t>
  </si>
  <si>
    <t>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</t>
  </si>
  <si>
    <t>Кировское областное государственное  автономное учреждение дополнительного образования «Центр творчества на Спасской»</t>
  </si>
  <si>
    <t>Кировское областное государственное автономное учреждение дополнительного образования «Центр детского и юношеского туризма и экскурсий»</t>
  </si>
  <si>
    <t>Кировское областное государственное образовательное автономное учреждение дополнительного образования «Региональный центр военно-патриотического воспитания Кировской области "Патриот"</t>
  </si>
  <si>
    <t>Государственное задание, число человеко-часов пребывания</t>
  </si>
  <si>
    <t>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 (очная форма обучения)</t>
  </si>
  <si>
    <t>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 (заочная форма обучения)</t>
  </si>
  <si>
    <t>Кировской областное государственное профессиональное образовательное бюджетное учреждение «Кировский технологический колледж»</t>
  </si>
  <si>
    <t>Государственное задание, количество человеко-часов</t>
  </si>
  <si>
    <t>Кировское областное государственное профессиональное образовательное бюджетное учреждение «Санчурский социально-экономический техникум»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</si>
  <si>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</si>
  <si>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</si>
  <si>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«Слободской технологический техникум»</t>
  </si>
  <si>
    <t xml:space="preserve">Кировское областное государственное профессиональное образовательное бюджетное учреждение «Кировский сельскохозяйственный техникум» </t>
  </si>
  <si>
    <t>Кировское областное государственное профессиональное образовательное бюджетное учреждение «Кировский многопрофильный техникум»</t>
  </si>
  <si>
    <t>Кировское областное государственное профессиональное образовательное автономное учреждение «Нолинский политехнический техникум»</t>
  </si>
  <si>
    <t>Кировское областное государственное профессиональное образовательное автономное учреждение «Уржумский аграрно-технический техникум»</t>
  </si>
  <si>
    <t>Кировское областное государственное профессиональное образовательное автономное учреждение «Сосновский судостроительный техникум»</t>
  </si>
  <si>
    <t>Кировское областное государственное профессиональное образовательное автономное учреждение «Вятский электромашиностроительный техникум»</t>
  </si>
  <si>
    <t>Кировское областное государственное профессиональное образовательное автономное учреждение «Омутнинский политехнический техникум»</t>
  </si>
  <si>
    <t>Кировское областное государственное профессиональное образовательное автономное учреждение «Куменский аграрно-технологический техникум»</t>
  </si>
  <si>
    <t>Кировское областное государственное профессиональное образовательное автономное  учреждение «Вятский торгово-промышленный техникум»</t>
  </si>
  <si>
    <t>Кировское областное государственное профессиональное образовательное автономное учреждение «Кировский автодорожный техникум»</t>
  </si>
  <si>
    <t>Кировское областное государственное профессиональное образовательное автономное учреждение «Орловский колледж педагогики и профессиональных технологий»</t>
  </si>
  <si>
    <t>Кировское областное государственное профессиональное образовательное автономное учреждение «Савальский политехнический техникум»</t>
  </si>
  <si>
    <t>Кировское областное государственное профессиональное образовательное автономное  учреждение «Колледж промышленности и автомобильного сервиса»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</si>
  <si>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</si>
  <si>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автономное учреждение «Техникум промышленности и народных промыслов»</t>
  </si>
  <si>
    <t>Государственное задание, число обучающихся, их родителей (законных представителей) и педагогических работников</t>
  </si>
  <si>
    <t>Кировское областное государственное общеобразовательное бюджетное учреждение «Центр дистанционного образования детей»</t>
  </si>
  <si>
    <t>Кировское областное государственное бюджетное учреждение «Центр психолого-педагогической, медицинской и социальной помощи»</t>
  </si>
  <si>
    <t>Государственное задание, количество маршрутов</t>
  </si>
  <si>
    <t xml:space="preserve">Кировское областное государственное образовательное автономное учреждение дополнительного профессионального образования «Центр профессиональной подготовки и повышения квалификации кадров»
</t>
  </si>
  <si>
    <t>Приложение № 8</t>
  </si>
  <si>
    <t>Приложение № 9</t>
  </si>
  <si>
    <t>Приложение № 10</t>
  </si>
  <si>
    <t xml:space="preserve">Государственное задание, количество человеко-часов </t>
  </si>
  <si>
    <t>Кировское областное государственное образовательное автономное учреждение дополнительного профессионального образования «Институт развития образования Кировской области»</t>
  </si>
  <si>
    <t>Приложение № 11</t>
  </si>
  <si>
    <t>Государственное задание, количество мероприятий</t>
  </si>
  <si>
    <t>Кировское областное государственное автономное учреждение «Центр оценки качества образования»</t>
  </si>
  <si>
    <t>Приложение № 12</t>
  </si>
  <si>
    <t>Государственное задание, количество отчетов</t>
  </si>
  <si>
    <t>среднее общее образование</t>
  </si>
  <si>
    <t>ИТОГО</t>
  </si>
  <si>
    <t>20.02.04 Пожарная безопасность</t>
  </si>
  <si>
    <t>среднегодовое</t>
  </si>
  <si>
    <t>госстандарт</t>
  </si>
  <si>
    <t>Приложение № 13</t>
  </si>
  <si>
    <t>Государственное задание на оказание государственных услуг (выполнение работ) по реализации основных профессиональных образовательных программ среднего профессионального образования на 2022 год и на плановый период 2023 и 2024 годов</t>
  </si>
  <si>
    <t>1 квартал 2022 года</t>
  </si>
  <si>
    <t>2 квартал 2022 года</t>
  </si>
  <si>
    <t>3 квартал 2022 года</t>
  </si>
  <si>
    <t>4 квартал 2022 года</t>
  </si>
  <si>
    <t>2024 ГОД</t>
  </si>
  <si>
    <t>Государственное задание на оказание государственных услуг (выполнение работ) по реализации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на 2022 год и на плановый период 2023 и 2024 годов</t>
  </si>
  <si>
    <t>54.01.20 Графический дизайнер</t>
  </si>
  <si>
    <t>29.01.07 Портной</t>
  </si>
  <si>
    <t>Государственное задание на оказание государственных услуг по реализации основных общеобразовательных программ 
дошкольного образования на 2022 год и на плановый период 2023 и 2024 годов</t>
  </si>
  <si>
    <t>среднее</t>
  </si>
  <si>
    <t>проверка</t>
  </si>
  <si>
    <t>2021 год</t>
  </si>
  <si>
    <t>Государственное задание на оказание государственных услуг по реализации основных общеобразовательных программ начального общего образования на 2022 год и на плановый период 2023 и 2024 годов</t>
  </si>
  <si>
    <t>Государственное задание на оказание государственных услуг по реализации основных общеобразовательных программ 
основного общего образования на 2022 год и на плановый период 2023 и 2024 годов</t>
  </si>
  <si>
    <t>Государственное задание на оказание государственных услуг по реализации основных общеобразовательных программ 
среднего общего образования на 2022 год и на плановый период 2023 и 2024 годов</t>
  </si>
  <si>
    <t>Государственное задание на оказание государственных услуг (выполнение работ) по реализации 
дополнительных общеразвивающих программ на 2022 год и на плановый период 2023 и 2024 годов</t>
  </si>
  <si>
    <t>Государственное задание на оказание государственных услуг по содержанию детей на 2022 год и на плановый период 2023 и 2024 годов</t>
  </si>
  <si>
    <t>Государственное задание на оказание государственных услуг по реализации дополнительных профессиональных программ повышения квалификации на 2022 год и на плановый период 2023 и 2024 годов</t>
  </si>
  <si>
    <t>Государственное задание на оказание государственных услуг (выполнение работ) по психолого-педагогическому консультированию обучающихся, их родителей (законных представителей) и педагогических работников на 2022 год и на плановый период 2023 и 2024 годов</t>
  </si>
  <si>
    <t>Государственное задание на оказание государственных услуг (выполнение работ) по психолого-медико-педагогическому обследованию детей на 2022 год и на плановый период 2023 и 2024 годов</t>
  </si>
  <si>
    <t>Государственное задание на выполнение работ по перевозке обучающихся 
на 2022 год и на плановый период 2023 и 2024 годов</t>
  </si>
  <si>
    <t>Государственное задание на оказание государственных услуг по присмотру и уходу 
на 2022 год и на плановый период 2023 и 2024 годов</t>
  </si>
  <si>
    <t>Государственное задание на выполнение работ
по оценке качества образования на 2022 год и на плановый период 2023 и 2024 годов</t>
  </si>
  <si>
    <t>Государственное задание на выполнение работ по ведению информационных 
ресурсов и баз данных на 2022 год и на плановый период 2023 и 2024 годов</t>
  </si>
  <si>
    <t>Приложение № 14</t>
  </si>
  <si>
    <t>Приложение № 15</t>
  </si>
  <si>
    <t>Приложение № 16</t>
  </si>
  <si>
    <t>укрупнение мероприятий</t>
  </si>
  <si>
    <t>23.01.11 Слесарь-электрик по ремонту электрооборудования подвижного состава (электровозов, электропоездов)</t>
  </si>
  <si>
    <t>15.12.2021 звонок в оргнаизацию - оставляем</t>
  </si>
  <si>
    <t>проф смены?</t>
  </si>
  <si>
    <t>4 квартал 2022 года
заявки</t>
  </si>
  <si>
    <t>2022 ГОД
заявки</t>
  </si>
  <si>
    <t>17.12.2021 заявка от ИРО срочно (поручение ДАК)</t>
  </si>
  <si>
    <t>(Центр опережающей профессиональной подготовки Кировской области)</t>
  </si>
  <si>
    <t>добавлено 17.12.2021, см. документ Щинова МВ во вкладке ЦОКО</t>
  </si>
  <si>
    <t xml:space="preserve"> плюс иные ИТ кубы!!!! </t>
  </si>
  <si>
    <t>Государственное задание на выполнение работ по организации и проведению олимпиад, конкурсов, мероприятий, 
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деятельности, на 2022 год и на плановый период 2023 и 2024 годов</t>
  </si>
  <si>
    <t>плюс кванториум</t>
  </si>
  <si>
    <t>плюс ИТ-кубы</t>
  </si>
  <si>
    <t>Приложение № 17</t>
  </si>
  <si>
    <t>Уровень образования</t>
  </si>
  <si>
    <t>Данные</t>
  </si>
  <si>
    <t>Общий итог</t>
  </si>
  <si>
    <t>плановое значение на 2022 год</t>
  </si>
  <si>
    <t>плановое значение на 2023</t>
  </si>
  <si>
    <t>плановое значение на 2024</t>
  </si>
  <si>
    <t>Содержание 1</t>
  </si>
  <si>
    <t>Содержание 2</t>
  </si>
  <si>
    <t>Дошкольное образование</t>
  </si>
  <si>
    <t>Начальное общее образование</t>
  </si>
  <si>
    <t>Дополнительные общеразвивающие программы</t>
  </si>
  <si>
    <t>Организация и проведение олимпиад, конкурсов, мероприятий…</t>
  </si>
  <si>
    <t>Содержание детей</t>
  </si>
  <si>
    <t>Содержание 3</t>
  </si>
  <si>
    <t>Проф. подготовка по профессиям рабочих, должностям служащих</t>
  </si>
  <si>
    <t>Повышение квалификации</t>
  </si>
  <si>
    <t>Оценка качества образования</t>
  </si>
  <si>
    <t>Ведение информационных ресурсов и баз данных</t>
  </si>
  <si>
    <t>Консультирование</t>
  </si>
  <si>
    <t>Обследование</t>
  </si>
  <si>
    <t>Перевозка обучающихся</t>
  </si>
  <si>
    <t>Присмотр и уход</t>
  </si>
  <si>
    <t>Государственное задание на выполнение работ по организации проведения общественно значимых мероприятий в сфере образования, науки и молодежной политики на 2022 год и на плановый период 2023 и 2024 годов</t>
  </si>
  <si>
    <t>Проведение общественно значимых мероприятий в сфере образования, науки и молодежной политики</t>
  </si>
  <si>
    <t>Сумма по полю плановое значение на 2022 год</t>
  </si>
  <si>
    <t>Сумма по полю плановое значение на 2023</t>
  </si>
  <si>
    <t>Сумма по полю плановое значение на 2024</t>
  </si>
  <si>
    <t>(Все)</t>
  </si>
  <si>
    <t>24.12.2021 неверно в письме 8313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</si>
</sst>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_ ;[Red]\-0\ "/>
    <numFmt numFmtId="171" formatCode="_-* #,##0.00_р_._-;\-* #,##0.00_р_._-;_-* &quot;-&quot;??_р_._-;_-@_-"/>
    <numFmt numFmtId="172" formatCode="0.00_ ;[Red]\-0.00\ "/>
    <numFmt numFmtId="173" formatCode="0.0_ ;[Red]\-0.0\ "/>
    <numFmt numFmtId="174" formatCode="_-* #,##0.00&quot;р.&quot;_-;\-* #,##0.00&quot;р.&quot;_-;_-* &quot;-&quot;??&quot;р.&quot;_-;_-@_-"/>
    <numFmt numFmtId="175" formatCode="##0.0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4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2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4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6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vertical="top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9" fontId="1" fillId="0" borderId="0" applyFill="0" applyBorder="0" applyAlignment="0" applyProtection="0"/>
    <xf numFmtId="9" fontId="43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1" fontId="61" fillId="0" borderId="0" xfId="0" applyNumberFormat="1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61" fillId="33" borderId="0" xfId="0" applyFont="1" applyFill="1" applyAlignment="1">
      <alignment/>
    </xf>
    <xf numFmtId="0" fontId="65" fillId="0" borderId="11" xfId="0" applyFont="1" applyBorder="1" applyAlignment="1">
      <alignment vertical="top" wrapText="1"/>
    </xf>
    <xf numFmtId="0" fontId="65" fillId="34" borderId="11" xfId="0" applyFont="1" applyFill="1" applyBorder="1" applyAlignment="1">
      <alignment vertical="top" wrapText="1"/>
    </xf>
    <xf numFmtId="0" fontId="61" fillId="35" borderId="0" xfId="0" applyFont="1" applyFill="1" applyAlignment="1">
      <alignment/>
    </xf>
    <xf numFmtId="0" fontId="61" fillId="34" borderId="0" xfId="0" applyFont="1" applyFill="1" applyAlignment="1">
      <alignment/>
    </xf>
    <xf numFmtId="0" fontId="61" fillId="0" borderId="11" xfId="0" applyFont="1" applyBorder="1" applyAlignment="1">
      <alignment/>
    </xf>
    <xf numFmtId="0" fontId="66" fillId="35" borderId="0" xfId="0" applyFont="1" applyFill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0" fontId="67" fillId="35" borderId="0" xfId="0" applyFont="1" applyFill="1" applyAlignment="1">
      <alignment horizontal="center" vertical="center"/>
    </xf>
    <xf numFmtId="0" fontId="61" fillId="0" borderId="0" xfId="0" applyFont="1" applyAlignment="1">
      <alignment vertical="top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5" fillId="35" borderId="11" xfId="0" applyFont="1" applyFill="1" applyBorder="1" applyAlignment="1">
      <alignment vertical="top" wrapText="1"/>
    </xf>
    <xf numFmtId="0" fontId="65" fillId="35" borderId="11" xfId="0" applyFont="1" applyFill="1" applyBorder="1" applyAlignment="1">
      <alignment wrapText="1"/>
    </xf>
    <xf numFmtId="0" fontId="61" fillId="0" borderId="0" xfId="0" applyFont="1" applyBorder="1" applyAlignment="1">
      <alignment vertical="top"/>
    </xf>
    <xf numFmtId="0" fontId="4" fillId="0" borderId="0" xfId="0" applyFont="1" applyAlignment="1">
      <alignment/>
    </xf>
    <xf numFmtId="1" fontId="3" fillId="36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5" fillId="35" borderId="12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centerContinuous" vertical="center" wrapText="1"/>
    </xf>
    <xf numFmtId="0" fontId="3" fillId="36" borderId="14" xfId="0" applyFont="1" applyFill="1" applyBorder="1" applyAlignment="1">
      <alignment horizontal="centerContinuous" vertical="center" wrapText="1"/>
    </xf>
    <xf numFmtId="0" fontId="3" fillId="36" borderId="15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NumberFormat="1" applyFont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center" vertical="center"/>
    </xf>
    <xf numFmtId="0" fontId="6" fillId="35" borderId="11" xfId="0" applyFont="1" applyFill="1" applyBorder="1" applyAlignment="1">
      <alignment horizontal="justify" vertical="top" wrapText="1"/>
    </xf>
    <xf numFmtId="0" fontId="63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horizontal="left" vertical="top" wrapText="1"/>
    </xf>
    <xf numFmtId="3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0" xfId="0" applyFont="1" applyAlignment="1">
      <alignment horizontal="justify" vertical="top"/>
    </xf>
    <xf numFmtId="0" fontId="6" fillId="0" borderId="11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9" fillId="36" borderId="0" xfId="0" applyFont="1" applyFill="1" applyAlignment="1">
      <alignment/>
    </xf>
    <xf numFmtId="0" fontId="70" fillId="36" borderId="0" xfId="0" applyFont="1" applyFill="1" applyAlignment="1">
      <alignment/>
    </xf>
    <xf numFmtId="0" fontId="61" fillId="33" borderId="16" xfId="0" applyFont="1" applyFill="1" applyBorder="1" applyAlignment="1">
      <alignment/>
    </xf>
    <xf numFmtId="0" fontId="66" fillId="36" borderId="0" xfId="0" applyFont="1" applyFill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" fillId="35" borderId="11" xfId="0" applyFont="1" applyFill="1" applyBorder="1" applyAlignment="1">
      <alignment horizontal="justify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/>
    </xf>
    <xf numFmtId="0" fontId="6" fillId="35" borderId="11" xfId="0" applyFont="1" applyFill="1" applyBorder="1" applyAlignment="1">
      <alignment vertical="top" wrapText="1"/>
    </xf>
    <xf numFmtId="0" fontId="63" fillId="0" borderId="0" xfId="0" applyFont="1" applyBorder="1" applyAlignment="1">
      <alignment horizontal="center"/>
    </xf>
    <xf numFmtId="0" fontId="68" fillId="0" borderId="17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1" fontId="61" fillId="0" borderId="0" xfId="0" applyNumberFormat="1" applyFont="1" applyAlignment="1">
      <alignment vertical="top"/>
    </xf>
    <xf numFmtId="0" fontId="63" fillId="37" borderId="11" xfId="0" applyFont="1" applyFill="1" applyBorder="1" applyAlignment="1">
      <alignment horizontal="center" vertical="center" wrapText="1"/>
    </xf>
    <xf numFmtId="0" fontId="67" fillId="36" borderId="0" xfId="0" applyFont="1" applyFill="1" applyAlignment="1">
      <alignment/>
    </xf>
    <xf numFmtId="0" fontId="70" fillId="36" borderId="0" xfId="0" applyFont="1" applyFill="1" applyAlignment="1">
      <alignment/>
    </xf>
    <xf numFmtId="0" fontId="70" fillId="36" borderId="0" xfId="0" applyFont="1" applyFill="1" applyAlignment="1">
      <alignment horizontal="center" vertical="center"/>
    </xf>
    <xf numFmtId="0" fontId="64" fillId="36" borderId="11" xfId="0" applyFont="1" applyFill="1" applyBorder="1" applyAlignment="1">
      <alignment horizontal="center" vertical="top" wrapText="1"/>
    </xf>
    <xf numFmtId="0" fontId="64" fillId="36" borderId="0" xfId="0" applyFont="1" applyFill="1" applyBorder="1" applyAlignment="1">
      <alignment horizontal="center" vertical="top" wrapText="1"/>
    </xf>
    <xf numFmtId="0" fontId="64" fillId="36" borderId="16" xfId="0" applyFont="1" applyFill="1" applyBorder="1" applyAlignment="1">
      <alignment horizontal="center" vertical="top" wrapText="1"/>
    </xf>
    <xf numFmtId="0" fontId="61" fillId="35" borderId="0" xfId="0" applyFont="1" applyFill="1" applyAlignment="1">
      <alignment vertical="top"/>
    </xf>
    <xf numFmtId="0" fontId="66" fillId="35" borderId="0" xfId="0" applyFont="1" applyFill="1" applyBorder="1" applyAlignment="1">
      <alignment horizontal="center" vertical="top"/>
    </xf>
    <xf numFmtId="0" fontId="66" fillId="38" borderId="11" xfId="0" applyFont="1" applyFill="1" applyBorder="1" applyAlignment="1">
      <alignment horizontal="center" vertical="center" wrapText="1"/>
    </xf>
    <xf numFmtId="0" fontId="66" fillId="38" borderId="15" xfId="0" applyFont="1" applyFill="1" applyBorder="1" applyAlignment="1">
      <alignment vertical="top" wrapText="1"/>
    </xf>
    <xf numFmtId="0" fontId="63" fillId="0" borderId="16" xfId="0" applyFont="1" applyBorder="1" applyAlignment="1">
      <alignment/>
    </xf>
    <xf numFmtId="0" fontId="71" fillId="36" borderId="15" xfId="0" applyFont="1" applyFill="1" applyBorder="1" applyAlignment="1">
      <alignment vertical="top" wrapText="1"/>
    </xf>
    <xf numFmtId="0" fontId="71" fillId="36" borderId="14" xfId="0" applyFont="1" applyFill="1" applyBorder="1" applyAlignment="1">
      <alignment vertical="top" wrapText="1"/>
    </xf>
    <xf numFmtId="0" fontId="71" fillId="36" borderId="12" xfId="0" applyFont="1" applyFill="1" applyBorder="1" applyAlignment="1">
      <alignment vertical="top" wrapText="1"/>
    </xf>
    <xf numFmtId="0" fontId="71" fillId="36" borderId="11" xfId="0" applyFont="1" applyFill="1" applyBorder="1" applyAlignment="1">
      <alignment vertical="top" wrapText="1"/>
    </xf>
    <xf numFmtId="0" fontId="71" fillId="36" borderId="15" xfId="0" applyFont="1" applyFill="1" applyBorder="1" applyAlignment="1">
      <alignment horizontal="center" vertical="top" wrapText="1"/>
    </xf>
    <xf numFmtId="0" fontId="71" fillId="36" borderId="11" xfId="0" applyFont="1" applyFill="1" applyBorder="1" applyAlignment="1">
      <alignment horizontal="center" vertical="top" wrapText="1"/>
    </xf>
    <xf numFmtId="1" fontId="71" fillId="36" borderId="11" xfId="0" applyNumberFormat="1" applyFont="1" applyFill="1" applyBorder="1" applyAlignment="1">
      <alignment horizontal="center" vertical="top" wrapText="1"/>
    </xf>
    <xf numFmtId="0" fontId="71" fillId="36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71" fillId="36" borderId="0" xfId="0" applyFont="1" applyFill="1" applyBorder="1" applyAlignment="1">
      <alignment vertical="top" wrapText="1"/>
    </xf>
    <xf numFmtId="0" fontId="72" fillId="33" borderId="0" xfId="0" applyFont="1" applyFill="1" applyAlignment="1">
      <alignment/>
    </xf>
    <xf numFmtId="0" fontId="72" fillId="36" borderId="0" xfId="0" applyFont="1" applyFill="1" applyAlignment="1">
      <alignment/>
    </xf>
    <xf numFmtId="0" fontId="73" fillId="36" borderId="0" xfId="0" applyFont="1" applyFill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Alignment="1">
      <alignment horizontal="center" vertical="center"/>
    </xf>
    <xf numFmtId="0" fontId="71" fillId="36" borderId="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top" wrapText="1"/>
    </xf>
    <xf numFmtId="1" fontId="71" fillId="36" borderId="0" xfId="0" applyNumberFormat="1" applyFont="1" applyFill="1" applyBorder="1" applyAlignment="1">
      <alignment horizontal="center" vertical="top" wrapText="1"/>
    </xf>
    <xf numFmtId="0" fontId="43" fillId="33" borderId="0" xfId="0" applyFont="1" applyFill="1" applyAlignment="1">
      <alignment/>
    </xf>
    <xf numFmtId="0" fontId="43" fillId="36" borderId="0" xfId="0" applyFont="1" applyFill="1" applyAlignment="1">
      <alignment/>
    </xf>
    <xf numFmtId="0" fontId="72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/>
    </xf>
    <xf numFmtId="0" fontId="72" fillId="35" borderId="0" xfId="0" applyFont="1" applyFill="1" applyAlignment="1">
      <alignment horizontal="center" vertical="center"/>
    </xf>
    <xf numFmtId="3" fontId="75" fillId="35" borderId="11" xfId="0" applyNumberFormat="1" applyFont="1" applyFill="1" applyBorder="1" applyAlignment="1">
      <alignment horizontal="center" vertical="top"/>
    </xf>
    <xf numFmtId="3" fontId="75" fillId="0" borderId="11" xfId="0" applyNumberFormat="1" applyFont="1" applyBorder="1" applyAlignment="1">
      <alignment horizontal="center" vertical="top"/>
    </xf>
    <xf numFmtId="3" fontId="75" fillId="35" borderId="11" xfId="0" applyNumberFormat="1" applyFont="1" applyFill="1" applyBorder="1" applyAlignment="1">
      <alignment horizontal="center" vertical="top" wrapText="1"/>
    </xf>
    <xf numFmtId="0" fontId="75" fillId="0" borderId="18" xfId="0" applyFont="1" applyBorder="1" applyAlignment="1">
      <alignment horizontal="center" vertical="top"/>
    </xf>
    <xf numFmtId="0" fontId="75" fillId="0" borderId="11" xfId="0" applyFont="1" applyFill="1" applyBorder="1" applyAlignment="1">
      <alignment horizontal="left" vertical="top" wrapText="1"/>
    </xf>
    <xf numFmtId="3" fontId="75" fillId="0" borderId="11" xfId="0" applyNumberFormat="1" applyFont="1" applyFill="1" applyBorder="1" applyAlignment="1">
      <alignment horizontal="center" vertical="top"/>
    </xf>
    <xf numFmtId="0" fontId="75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 horizontal="left" vertical="top" wrapText="1"/>
    </xf>
    <xf numFmtId="3" fontId="75" fillId="0" borderId="0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" fillId="36" borderId="15" xfId="0" applyFont="1" applyFill="1" applyBorder="1" applyAlignment="1">
      <alignment horizontal="center" vertical="top"/>
    </xf>
    <xf numFmtId="0" fontId="6" fillId="36" borderId="11" xfId="0" applyFont="1" applyFill="1" applyBorder="1" applyAlignment="1">
      <alignment horizontal="center" vertical="top"/>
    </xf>
    <xf numFmtId="0" fontId="6" fillId="33" borderId="19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/>
    </xf>
    <xf numFmtId="2" fontId="61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1" fontId="6" fillId="36" borderId="11" xfId="0" applyNumberFormat="1" applyFont="1" applyFill="1" applyBorder="1" applyAlignment="1">
      <alignment horizontal="center" vertical="top"/>
    </xf>
    <xf numFmtId="0" fontId="6" fillId="37" borderId="20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horizontal="left" vertical="top" wrapText="1"/>
    </xf>
    <xf numFmtId="0" fontId="6" fillId="35" borderId="20" xfId="0" applyFont="1" applyFill="1" applyBorder="1" applyAlignment="1">
      <alignment horizontal="left" vertical="top" wrapText="1"/>
    </xf>
    <xf numFmtId="0" fontId="6" fillId="37" borderId="17" xfId="0" applyFont="1" applyFill="1" applyBorder="1" applyAlignment="1">
      <alignment horizontal="center" vertical="top" wrapText="1"/>
    </xf>
    <xf numFmtId="0" fontId="6" fillId="37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35" borderId="11" xfId="0" applyNumberFormat="1" applyFont="1" applyFill="1" applyBorder="1" applyAlignment="1">
      <alignment horizontal="center" vertical="top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2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33" borderId="0" xfId="0" applyNumberFormat="1" applyFont="1" applyFill="1" applyAlignment="1">
      <alignment/>
    </xf>
    <xf numFmtId="1" fontId="6" fillId="33" borderId="11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 horizontal="center" vertical="top"/>
    </xf>
    <xf numFmtId="0" fontId="6" fillId="36" borderId="21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6" borderId="20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39" borderId="11" xfId="0" applyFont="1" applyFill="1" applyBorder="1" applyAlignment="1">
      <alignment horizontal="center" vertical="top"/>
    </xf>
    <xf numFmtId="0" fontId="6" fillId="37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1" fontId="6" fillId="39" borderId="11" xfId="0" applyNumberFormat="1" applyFont="1" applyFill="1" applyBorder="1" applyAlignment="1">
      <alignment horizontal="center" vertical="top"/>
    </xf>
    <xf numFmtId="1" fontId="6" fillId="37" borderId="11" xfId="0" applyNumberFormat="1" applyFont="1" applyFill="1" applyBorder="1" applyAlignment="1">
      <alignment horizontal="center" vertical="top"/>
    </xf>
    <xf numFmtId="1" fontId="4" fillId="0" borderId="0" xfId="0" applyNumberFormat="1" applyFont="1" applyAlignment="1">
      <alignment vertical="top"/>
    </xf>
    <xf numFmtId="1" fontId="6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top"/>
    </xf>
    <xf numFmtId="1" fontId="6" fillId="33" borderId="20" xfId="0" applyNumberFormat="1" applyFont="1" applyFill="1" applyBorder="1" applyAlignment="1">
      <alignment horizontal="center" vertical="top"/>
    </xf>
    <xf numFmtId="1" fontId="6" fillId="33" borderId="11" xfId="0" applyNumberFormat="1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/>
    </xf>
    <xf numFmtId="0" fontId="6" fillId="37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2" xfId="0" applyNumberFormat="1" applyFont="1" applyBorder="1" applyAlignment="1">
      <alignment horizontal="centerContinuous" vertical="center" wrapText="1"/>
    </xf>
    <xf numFmtId="0" fontId="6" fillId="0" borderId="14" xfId="0" applyNumberFormat="1" applyFont="1" applyBorder="1" applyAlignment="1">
      <alignment horizontal="centerContinuous" vertical="center" wrapText="1"/>
    </xf>
    <xf numFmtId="0" fontId="6" fillId="0" borderId="15" xfId="0" applyNumberFormat="1" applyFont="1" applyBorder="1" applyAlignment="1">
      <alignment horizontal="centerContinuous" vertical="center" wrapText="1"/>
    </xf>
    <xf numFmtId="0" fontId="6" fillId="0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22" xfId="0" applyFont="1" applyBorder="1" applyAlignment="1">
      <alignment/>
    </xf>
    <xf numFmtId="3" fontId="6" fillId="35" borderId="11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0" fontId="7" fillId="0" borderId="0" xfId="0" applyFont="1" applyBorder="1" applyAlignment="1">
      <alignment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/>
    </xf>
    <xf numFmtId="0" fontId="6" fillId="33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/>
    </xf>
    <xf numFmtId="1" fontId="3" fillId="36" borderId="0" xfId="0" applyNumberFormat="1" applyFont="1" applyFill="1" applyBorder="1" applyAlignment="1">
      <alignment horizontal="center" vertical="top" wrapText="1"/>
    </xf>
    <xf numFmtId="0" fontId="61" fillId="37" borderId="0" xfId="0" applyFont="1" applyFill="1" applyAlignment="1">
      <alignment/>
    </xf>
    <xf numFmtId="3" fontId="6" fillId="35" borderId="11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0" fontId="6" fillId="0" borderId="23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4" fontId="6" fillId="37" borderId="11" xfId="0" applyNumberFormat="1" applyFont="1" applyFill="1" applyBorder="1" applyAlignment="1">
      <alignment horizontal="center" vertical="center" wrapText="1"/>
    </xf>
    <xf numFmtId="0" fontId="6" fillId="37" borderId="15" xfId="0" applyNumberFormat="1" applyFont="1" applyFill="1" applyBorder="1" applyAlignment="1">
      <alignment horizontal="center" vertical="center" wrapText="1"/>
    </xf>
    <xf numFmtId="1" fontId="6" fillId="37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6" fillId="39" borderId="20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top"/>
    </xf>
    <xf numFmtId="0" fontId="6" fillId="37" borderId="18" xfId="0" applyFont="1" applyFill="1" applyBorder="1" applyAlignment="1">
      <alignment horizontal="center" vertical="top"/>
    </xf>
    <xf numFmtId="0" fontId="6" fillId="37" borderId="20" xfId="0" applyFont="1" applyFill="1" applyBorder="1" applyAlignment="1">
      <alignment horizontal="center" vertical="top"/>
    </xf>
    <xf numFmtId="1" fontId="6" fillId="37" borderId="20" xfId="0" applyNumberFormat="1" applyFont="1" applyFill="1" applyBorder="1" applyAlignment="1">
      <alignment horizontal="center" vertical="top"/>
    </xf>
    <xf numFmtId="1" fontId="6" fillId="37" borderId="11" xfId="0" applyNumberFormat="1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top"/>
    </xf>
    <xf numFmtId="165" fontId="61" fillId="0" borderId="0" xfId="0" applyNumberFormat="1" applyFont="1" applyAlignment="1">
      <alignment/>
    </xf>
    <xf numFmtId="0" fontId="61" fillId="0" borderId="0" xfId="0" applyFont="1" applyAlignment="1">
      <alignment vertical="top" wrapText="1"/>
    </xf>
    <xf numFmtId="3" fontId="43" fillId="0" borderId="0" xfId="0" applyNumberFormat="1" applyFont="1" applyAlignment="1">
      <alignment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23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6" fillId="40" borderId="24" xfId="0" applyFont="1" applyFill="1" applyBorder="1" applyAlignment="1">
      <alignment vertical="center" wrapText="1"/>
    </xf>
    <xf numFmtId="0" fontId="6" fillId="40" borderId="25" xfId="0" applyFont="1" applyFill="1" applyBorder="1" applyAlignment="1">
      <alignment vertical="center" wrapText="1"/>
    </xf>
    <xf numFmtId="0" fontId="4" fillId="40" borderId="25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left" vertical="top" wrapText="1"/>
    </xf>
    <xf numFmtId="0" fontId="6" fillId="4" borderId="23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vertical="top" wrapText="1"/>
    </xf>
    <xf numFmtId="1" fontId="4" fillId="4" borderId="23" xfId="0" applyNumberFormat="1" applyFont="1" applyFill="1" applyBorder="1" applyAlignment="1">
      <alignment horizontal="center" vertical="top" wrapText="1"/>
    </xf>
    <xf numFmtId="1" fontId="4" fillId="33" borderId="23" xfId="0" applyNumberFormat="1" applyFont="1" applyFill="1" applyBorder="1" applyAlignment="1">
      <alignment horizontal="center" vertical="top" wrapText="1"/>
    </xf>
    <xf numFmtId="0" fontId="6" fillId="41" borderId="23" xfId="0" applyFont="1" applyFill="1" applyBorder="1" applyAlignment="1">
      <alignment horizontal="left" vertical="top" wrapText="1"/>
    </xf>
    <xf numFmtId="0" fontId="6" fillId="42" borderId="26" xfId="0" applyFont="1" applyFill="1" applyBorder="1" applyAlignment="1">
      <alignment horizontal="left" vertical="top" wrapText="1"/>
    </xf>
    <xf numFmtId="0" fontId="6" fillId="5" borderId="23" xfId="0" applyFont="1" applyFill="1" applyBorder="1" applyAlignment="1">
      <alignment horizontal="left" vertical="top" wrapText="1"/>
    </xf>
    <xf numFmtId="0" fontId="4" fillId="5" borderId="23" xfId="0" applyFont="1" applyFill="1" applyBorder="1" applyAlignment="1">
      <alignment horizontal="center" vertical="top" wrapText="1"/>
    </xf>
    <xf numFmtId="1" fontId="4" fillId="5" borderId="23" xfId="0" applyNumberFormat="1" applyFont="1" applyFill="1" applyBorder="1" applyAlignment="1">
      <alignment horizontal="center" vertical="top" wrapText="1"/>
    </xf>
    <xf numFmtId="0" fontId="6" fillId="43" borderId="26" xfId="0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center" vertical="top" wrapText="1"/>
    </xf>
    <xf numFmtId="1" fontId="4" fillId="6" borderId="23" xfId="0" applyNumberFormat="1" applyFont="1" applyFill="1" applyBorder="1" applyAlignment="1">
      <alignment horizontal="center" vertical="top" wrapText="1"/>
    </xf>
    <xf numFmtId="0" fontId="6" fillId="44" borderId="26" xfId="0" applyFont="1" applyFill="1" applyBorder="1" applyAlignment="1">
      <alignment horizontal="left" vertical="top" wrapText="1"/>
    </xf>
    <xf numFmtId="0" fontId="6" fillId="7" borderId="23" xfId="0" applyFont="1" applyFill="1" applyBorder="1" applyAlignment="1">
      <alignment horizontal="left" vertical="top" wrapText="1"/>
    </xf>
    <xf numFmtId="1" fontId="4" fillId="7" borderId="23" xfId="0" applyNumberFormat="1" applyFont="1" applyFill="1" applyBorder="1" applyAlignment="1">
      <alignment horizontal="center" vertical="top" wrapText="1"/>
    </xf>
    <xf numFmtId="0" fontId="6" fillId="45" borderId="26" xfId="0" applyFont="1" applyFill="1" applyBorder="1" applyAlignment="1">
      <alignment horizontal="left" vertical="top" wrapText="1"/>
    </xf>
    <xf numFmtId="0" fontId="6" fillId="45" borderId="23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center" vertical="top" wrapText="1"/>
    </xf>
    <xf numFmtId="1" fontId="4" fillId="2" borderId="2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63" fillId="4" borderId="23" xfId="0" applyFont="1" applyFill="1" applyBorder="1" applyAlignment="1">
      <alignment horizontal="left" vertical="top" wrapText="1"/>
    </xf>
    <xf numFmtId="0" fontId="63" fillId="7" borderId="23" xfId="0" applyFont="1" applyFill="1" applyBorder="1" applyAlignment="1">
      <alignment horizontal="left" vertical="top" wrapText="1"/>
    </xf>
    <xf numFmtId="0" fontId="63" fillId="36" borderId="23" xfId="0" applyFont="1" applyFill="1" applyBorder="1" applyAlignment="1">
      <alignment horizontal="left" vertical="top" wrapText="1"/>
    </xf>
    <xf numFmtId="0" fontId="6" fillId="36" borderId="26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 vertical="top" wrapText="1"/>
    </xf>
    <xf numFmtId="1" fontId="4" fillId="33" borderId="29" xfId="0" applyNumberFormat="1" applyFont="1" applyFill="1" applyBorder="1" applyAlignment="1">
      <alignment horizontal="center" vertical="top" wrapText="1"/>
    </xf>
    <xf numFmtId="0" fontId="6" fillId="36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3" fillId="2" borderId="23" xfId="0" applyFont="1" applyFill="1" applyBorder="1" applyAlignment="1">
      <alignment horizontal="left" vertical="top" wrapText="1"/>
    </xf>
    <xf numFmtId="0" fontId="63" fillId="44" borderId="23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top" wrapText="1"/>
    </xf>
    <xf numFmtId="1" fontId="4" fillId="2" borderId="29" xfId="0" applyNumberFormat="1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left" vertical="center" wrapText="1"/>
    </xf>
    <xf numFmtId="0" fontId="63" fillId="36" borderId="29" xfId="0" applyFont="1" applyFill="1" applyBorder="1" applyAlignment="1">
      <alignment horizontal="left" vertical="top" wrapText="1"/>
    </xf>
    <xf numFmtId="0" fontId="6" fillId="36" borderId="30" xfId="0" applyFont="1" applyFill="1" applyBorder="1" applyAlignment="1">
      <alignment horizontal="left" vertical="top" wrapText="1"/>
    </xf>
    <xf numFmtId="0" fontId="6" fillId="36" borderId="29" xfId="0" applyFont="1" applyFill="1" applyBorder="1" applyAlignment="1">
      <alignment horizontal="left" vertical="top" wrapText="1"/>
    </xf>
    <xf numFmtId="0" fontId="6" fillId="7" borderId="29" xfId="0" applyFont="1" applyFill="1" applyBorder="1" applyAlignment="1">
      <alignment horizontal="left" vertical="top" wrapText="1"/>
    </xf>
    <xf numFmtId="0" fontId="6" fillId="44" borderId="29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center" vertical="top" wrapText="1"/>
    </xf>
    <xf numFmtId="1" fontId="4" fillId="7" borderId="29" xfId="0" applyNumberFormat="1" applyFont="1" applyFill="1" applyBorder="1" applyAlignment="1">
      <alignment horizontal="center" vertical="top" wrapText="1"/>
    </xf>
    <xf numFmtId="0" fontId="6" fillId="43" borderId="23" xfId="0" applyFont="1" applyFill="1" applyBorder="1" applyAlignment="1">
      <alignment horizontal="left" vertical="top" wrapText="1"/>
    </xf>
    <xf numFmtId="0" fontId="6" fillId="6" borderId="29" xfId="0" applyFont="1" applyFill="1" applyBorder="1" applyAlignment="1">
      <alignment horizontal="left" vertical="top" wrapText="1"/>
    </xf>
    <xf numFmtId="0" fontId="6" fillId="43" borderId="29" xfId="0" applyFont="1" applyFill="1" applyBorder="1" applyAlignment="1">
      <alignment horizontal="left" vertical="top" wrapText="1"/>
    </xf>
    <xf numFmtId="0" fontId="4" fillId="6" borderId="29" xfId="0" applyFont="1" applyFill="1" applyBorder="1" applyAlignment="1">
      <alignment horizontal="center" vertical="top" wrapText="1"/>
    </xf>
    <xf numFmtId="1" fontId="4" fillId="6" borderId="29" xfId="0" applyNumberFormat="1" applyFont="1" applyFill="1" applyBorder="1" applyAlignment="1">
      <alignment horizontal="center" vertical="top" wrapText="1"/>
    </xf>
    <xf numFmtId="0" fontId="6" fillId="41" borderId="29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center" vertical="top" wrapText="1"/>
    </xf>
    <xf numFmtId="1" fontId="4" fillId="4" borderId="29" xfId="0" applyNumberFormat="1" applyFont="1" applyFill="1" applyBorder="1" applyAlignment="1">
      <alignment horizontal="center" vertical="top" wrapText="1"/>
    </xf>
    <xf numFmtId="0" fontId="6" fillId="41" borderId="30" xfId="0" applyFont="1" applyFill="1" applyBorder="1" applyAlignment="1">
      <alignment horizontal="left" vertical="top" wrapText="1"/>
    </xf>
    <xf numFmtId="0" fontId="6" fillId="4" borderId="29" xfId="0" applyFont="1" applyFill="1" applyBorder="1" applyAlignment="1">
      <alignment horizontal="left" vertical="top" wrapText="1"/>
    </xf>
    <xf numFmtId="0" fontId="6" fillId="44" borderId="30" xfId="0" applyFont="1" applyFill="1" applyBorder="1" applyAlignment="1">
      <alignment horizontal="left" vertical="top" wrapText="1"/>
    </xf>
    <xf numFmtId="0" fontId="6" fillId="5" borderId="29" xfId="0" applyFont="1" applyFill="1" applyBorder="1" applyAlignment="1">
      <alignment horizontal="left" vertical="top" wrapText="1"/>
    </xf>
    <xf numFmtId="0" fontId="63" fillId="42" borderId="23" xfId="0" applyFont="1" applyFill="1" applyBorder="1" applyAlignment="1">
      <alignment horizontal="left" vertical="top" wrapText="1"/>
    </xf>
    <xf numFmtId="0" fontId="6" fillId="42" borderId="23" xfId="0" applyFont="1" applyFill="1" applyBorder="1" applyAlignment="1">
      <alignment horizontal="left" vertical="top" wrapText="1"/>
    </xf>
    <xf numFmtId="0" fontId="63" fillId="42" borderId="29" xfId="0" applyFont="1" applyFill="1" applyBorder="1" applyAlignment="1">
      <alignment horizontal="left" vertical="top" wrapText="1"/>
    </xf>
    <xf numFmtId="0" fontId="6" fillId="42" borderId="29" xfId="0" applyFont="1" applyFill="1" applyBorder="1" applyAlignment="1">
      <alignment horizontal="left" vertical="top" wrapText="1"/>
    </xf>
    <xf numFmtId="0" fontId="4" fillId="5" borderId="29" xfId="0" applyFont="1" applyFill="1" applyBorder="1" applyAlignment="1">
      <alignment horizontal="center" vertical="top" wrapText="1"/>
    </xf>
    <xf numFmtId="1" fontId="4" fillId="5" borderId="29" xfId="0" applyNumberFormat="1" applyFont="1" applyFill="1" applyBorder="1" applyAlignment="1">
      <alignment horizontal="center" vertical="top" wrapText="1"/>
    </xf>
    <xf numFmtId="0" fontId="6" fillId="45" borderId="29" xfId="0" applyFont="1" applyFill="1" applyBorder="1" applyAlignment="1">
      <alignment horizontal="left" vertical="top" wrapText="1"/>
    </xf>
    <xf numFmtId="0" fontId="6" fillId="43" borderId="11" xfId="0" applyFont="1" applyFill="1" applyBorder="1" applyAlignment="1">
      <alignment horizontal="justify" vertical="top" wrapText="1"/>
    </xf>
    <xf numFmtId="0" fontId="6" fillId="43" borderId="30" xfId="0" applyFont="1" applyFill="1" applyBorder="1" applyAlignment="1">
      <alignment horizontal="left" vertical="top" wrapText="1"/>
    </xf>
    <xf numFmtId="0" fontId="63" fillId="44" borderId="29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32" xfId="0" applyNumberFormat="1" applyFont="1" applyBorder="1" applyAlignment="1">
      <alignment/>
    </xf>
    <xf numFmtId="0" fontId="8" fillId="0" borderId="33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8" fillId="0" borderId="29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37" borderId="17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xl3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3" xfId="70"/>
    <cellStyle name="Обычный 3 2" xfId="71"/>
    <cellStyle name="Обычный 4" xfId="72"/>
    <cellStyle name="Обычный 5" xfId="73"/>
    <cellStyle name="Followed Hyperlink" xfId="74"/>
    <cellStyle name="Плохой" xfId="75"/>
    <cellStyle name="Пояснение" xfId="76"/>
    <cellStyle name="Примечание" xfId="77"/>
    <cellStyle name="Примечание 2" xfId="78"/>
    <cellStyle name="Примечание 3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dxfs count="8">
    <dxf>
      <alignment wrapText="1" readingOrder="0"/>
      <border/>
    </dxf>
    <dxf>
      <font>
        <sz val="16"/>
      </font>
      <border/>
    </dxf>
    <dxf>
      <border>
        <left style="thin"/>
        <right style="thin"/>
        <top style="thin"/>
        <bottom style="thin"/>
      </border>
    </dxf>
    <dxf>
      <font>
        <sz val="18"/>
      </font>
      <border/>
    </dxf>
    <dxf>
      <font>
        <b val="0"/>
      </font>
      <border/>
    </dxf>
    <dxf>
      <alignment vertical="center" readingOrder="0"/>
      <border/>
    </dxf>
    <dxf>
      <alignment horizontal="center" readingOrder="0"/>
      <border/>
    </dxf>
    <dxf>
      <alignment vertical="top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IKSRV\Public\___&#1043;&#1054;&#1057;&#1047;&#1040;&#1044;&#1040;&#1053;&#1048;&#1045;\&#1043;&#1086;&#1089;&#1079;&#1072;&#1076;&#1072;&#1085;&#1080;&#1077;%202020\&#1056;&#1040;&#1057;&#1055;&#1054;&#1056;&#1071;&#1046;&#1045;&#1053;&#1048;&#1071;\2%20&#1052;&#1072;&#1088;&#1090;\2_&#1055;&#1088;&#1080;&#1083;&#1086;&#1078;&#1077;&#1085;&#1080;&#1077;%20&#1082;%20&#1088;&#1072;&#1089;&#1087;&#1086;&#1088;&#1103;&#1078;&#1077;&#1085;&#1080;&#1102;%20&#1043;&#1047;%20&#1052;&#1040;&#1056;&#1058;%202020%20&#1048;&#1058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Ш"/>
      <sheetName val="2 НОО"/>
      <sheetName val="3 ООО"/>
      <sheetName val="4 СОО"/>
      <sheetName val="5 СД"/>
      <sheetName val="6 СПО "/>
      <sheetName val="7 консультир"/>
      <sheetName val="8 обследов"/>
      <sheetName val="9 ЕТС"/>
      <sheetName val="10 ПиУ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8">
    <cacheField name="Уровень образования">
      <sharedItems containsMixedTypes="0" count="20">
        <s v="Дошкольное образование"/>
        <s v="Начальное общее образование"/>
        <s v="Основное общее образование"/>
        <s v="Среднее общее образование"/>
        <s v="Дополнительные общеразвивающие программы"/>
        <s v="Организация и проведение олимпиад, конкурсов, мероприятий…"/>
        <s v="Содержание детей"/>
        <s v="Реализация образовательных программ среднего профессионального образования - программ подготовки специалистов среднего звена "/>
        <s v="Реализация образовательных программ среднего профессионального образования - программ подготовки квалифицированных рабочих, служащих "/>
        <s v="Реализация образовательных программ среднего профессионального образования - программ подготовки квалифицированных рабочих, служащих"/>
        <s v="Реализация образовательных программ среднего профессионального образования - программ подготовки специалистов среднего звена"/>
        <s v="Проф. подготовка по профессиям рабочих, должностям служащих"/>
        <s v="Повышение квалификации"/>
        <s v="Оценка качества образования"/>
        <s v="Ведение информационных ресурсов и баз данных"/>
        <s v="Консультирование"/>
        <s v="Обследование"/>
        <s v="Перевозка обучающихся"/>
        <s v="Присмотр и уход"/>
        <s v="Проведение общественно значимых мероприятий в сфере образования, науки и молодежной политики"/>
      </sharedItems>
    </cacheField>
    <cacheField name="Наименование образовательной организации&#10;">
      <sharedItems containsMixedTypes="0" count="178">
        <s v="Кировское областное государственное общеобразовательное бюджетное учреждение &quot;Средняя школа с. Сорвижи Арбажского района&quot;"/>
        <s v="Кировское областное государственное общеобразовательное бюджетное учреждение &quot;Средняя школа с. Ошлань Богородского района&quot;"/>
        <s v="Кировское областное государственное общеобразовательное бюджетное учреждение &quot;Основная школа д. Первые Бобровы   Даровского района&quot;"/>
        <s v="Кировское областное государственное общеобразовательное бюджетное учреждение &quot;Основная школа с. Русские Краи   Кикнурского района&quot;"/>
        <s v="Кировское областное государственное общеобразовательное бюджетное учреждение &quot;Средняя школа с. Лаж Лебяжского района&quot;"/>
        <s v="Кировское областное государственное общеобразовательное бюджетное учреждение &quot;Средняя школа с. Архангельское Немского района&quot;"/>
        <s v="Кировское областное государственное общеобразовательное бюджетное учреждение &quot;Основная школа с. Юма Свечинского района&quot;"/>
        <s v="Кировское областное государственное общеобразовательное бюджетное учреждение &quot;Средняя школа с. Верхосунье Сунского района&quot;"/>
        <s v="Кировское областное государственное общеобразовательное бюджетное учреждение &quot;Средняя школа с. Ныр Тужинского район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пгт Мурыгино Юрьянского района&quot;"/>
        <s v="Кировское областное государственное общеобразовательное бюджетное учреждение «Школа для обучающихся с ограниченными возможностями здоровья «Хрусталик» г. Кирова»"/>
        <s v="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г. Кирова»"/>
        <s v="Кировское областное государственное общеобразовательное бюджетное учреждение &quot;Средняя школа пгт Арбаж&quot;"/>
        <s v="Кировское областное государственное общеобразовательное бюджетное учреждение &quot;Средняя школа с углублённым изучением отдельных предметов пгт Афанасьево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г. Белой Холуницы&quot;"/>
        <s v="Кировское областное государственное общеобразовательное бюджетное учреждение &quot;Средняя школа с углублённым изучением отдельных предметов пгт Богородское&quot;"/>
        <s v="Кировское областное государственное общеобразовательное бюджетное учреждение &quot;Средняя школа с углублённым изучением отдельных предметов г. Кирс Верхнекамского района&quot;"/>
        <s v="Кировское областное государственное общеобразовательное бюджетное учреждение &quot;Средняя школа имени И.С. Березина пгт Верхошижемье&quot; "/>
        <s v="Кировское областное государственное общеобразовательное бюджетное учреждение &quot;Средняя школа пгт Даровской&quot;"/>
        <s v="Кировское областное государственное общеобразовательное бюджетное учреждение &quot;Средняя школа с. Красное Даровского района&quot;"/>
        <s v="Кировское областное государственное общеобразовательное бюджетное учреждение &quot;Основная школа д. Первые Бобровы Даровского район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г. Зуевк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пгт Кикнур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пгт Кильмезь&quot;"/>
        <s v="Кировское областное государственное общеобразовательное бюджетное учреждение &quot;Средняя школа пгт Кумены&quot;"/>
        <s v="Кировское областное государственное общеобразовательное бюджетное учреждение &quot;Средняя школа пгт Нижнеивкино Куменского района&quot;"/>
        <s v="Кировское областное государственное общеобразовательное бюджетное учреждение &quot;Средняя школа пгт Лебяжье&quot;"/>
        <s v="Кировское областное государственное общеобразовательное автономное учреждение &quot;Средняя школа г. Лузы&quot;"/>
        <s v="Кировское областное государственное общеобразовательное бюджетное учреждение &quot;Лицей г. Малмыжа&quot; "/>
        <s v="Кировское областное государственное общеобразовательное бюджетное учреждение &quot;Средняя школа г. Мураши&quot;"/>
        <s v="Кировское областное государственное общеобразовательное бюджетное учреждение &quot;Средняя школа с углублённым изучением отдельных предметов пгт Нагорск&quot;"/>
        <s v="Кировское областное государственное общеобразовательное бюджетное учреждение &quot;Средняя школа пгт Нема&quot; 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г. Нолинск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г. Омутнинска&quot;"/>
        <s v="Кировское областное государственное общеобразовательное бюджетное учреждение &quot;Средняя школа пгт Опарино&quot;"/>
        <s v="Кировское областное государственное общеобразовательное бюджетное учреждение &quot;Средняя школа пгт Оричи&quot;"/>
        <s v="Кировское областное государственное общеобразовательное бюджетное учреждение &quot;Средняя школа пгт Лёвинцы Оричевского района&quot;"/>
        <s v="Кировское областное государственное общеобразовательное бюджетное учреждение &quot;Средняя школа г. Орлова&quot;"/>
        <s v="Кировское областное государственное общеобразовательное бюджетное учреждение &quot;Средняя школа с углублённым изучением отдельных предметов пгт Пижанка&quot;"/>
        <s v="Кировское областное государственное общеобразовательное бюджетное учреждение &quot;Средняя школа пгт Демьяново Подосиновского района &quot;"/>
        <s v="Кировское областное государственное общеобразовательное бюджетное учреждение &quot;Средняя школа пгт Подосиновец&quot;"/>
        <s v="Кировское областное государственное общеобразовательное бюджетное учреждение &quot;Средняя школа с углублённым изучением отдельных предметов пгт Санчурск &quot;"/>
        <s v="Кировское областное государственное общеобразовательное бюджетное учреждение &quot;Средняя школа пгт Свеча&quot;"/>
        <s v="Кировское областное государственное общеобразовательное бюджетное учреждение &quot;Средняя школа пгт Вахруши Слободского района&quot;"/>
        <s v="Кировское областное государственное общеобразовательное бюджетное учреждение &quot;Средняя школа пгт Сун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пгт Туж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пгт Уни&quot;"/>
        <s v="Кировское областное государственное общеобразовательное автономное учреждение &quot;Гимназия г. Уржум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пгт Фаленки 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пгт Ленинское Шабалинского района 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имени Героя Советского Союза Зонова Н.Ф. пгт Юрья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г. Яранска&quot;"/>
        <s v="Кировское областное государственное общеобразовательное автономное учреждение &quot;Вятский многопрофильный лицей&quot;"/>
        <s v="Кировское областное государственное общеобразовательное автономное учреждение &quot;Гимназия № 1 г. Кирово-Чепецк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№ 1 города Котельнича&quot;"/>
        <s v="Кировское областное государственное общеобразовательное бюджетное учреждение &quot;Лицей № 9 города Слободского&quot;"/>
        <s v="Кировское областное государственное общеобразовательное автономное учреждение &quot;Вятская гуманитарная гимназия с углубленным изучением английского языка&quot;"/>
        <s v="Кировское областное государственное общеобразовательное автономное учреждение &quot;Лицей естественных наук&quot;"/>
        <s v="Кировское областное государственное общеобразовательное автономное учреждение &quot;Кировский физико-математический лицей&quot;"/>
        <s v="Кировское областное государственное общеобразовательное бюджетное учреждение &quot;Центр дистанционного образования детей&quot;"/>
        <s v="Кировское областное государственное общеобразовательное бюджетное учреждение &quot;Основная школа с. Русские Краи Кикнурского район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пгт Арбаж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д. Аверины Афанасьевского район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№ 1 г. Белая Холуница&quot;"/>
        <s v="Кировское областное государственное общеобразовательное бюджетное учреждение &quot;Школа - интернат для обучающихся с ограниченными возможностями здоровья п. Светлополянска Верхнекамского района&quot;"/>
        <s v="Кировское областное государственное общеобразовательное бюджетное учреждение &quot;Школа для обучающихся с ограниченными возможностями здоровья г. Сосновки Вятскополянского района&quot;"/>
        <s v="Кировское областное государственное общеобразовательное бюджетное учреждение для детей-сирот и детей, оставшихся без попечения родителей, &quot;Средняя школа-интернат г. Сосновки Вятскополянского района&quot;"/>
        <s v="Кировское областное государственное общеобразовательное бюджетное учреждение для детей-сирот и детей, оставшихся без попечения родителей, &quot;Школа-интернат для обучающихся с ограниченными возможностями здоровья имени Г.С. Плюснина с. Верховонданка Даровског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пгт Кикнур&quot;"/>
        <s v="Кировское областное государственное общеобразовательное бюджетное учреждение для детей, нуждающихся в длительном лечении, &quot;Кирово-Чепецкая санаторная школа-интернат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пгт Кумены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г. Малмыж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№ 1 г. Нолинск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№ 2 г. Нолинск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с. Залазна Омутнинского район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пгт Опарино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п. Торфяной Оричевского район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пгт Пижанк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пгт Демьяново Подосиновского района&quot;"/>
        <s v="Кировское областное государственное общеобразовательное бюджетное учреждение &quot;Школа - интернат для обучающихся с ограниченными возможностями здоровья с. Успенское Слободского район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г. Советск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д. Удмуртский Сурвай Унинского район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с. Цепочкино Уржумского района&quot;"/>
        <s v="Кировское областное государственное общеобразовательное бюджетное учреждение для детей-сирот и детей, оставшихся без попечения родителей, &quot;Детский дом-школа с. Великорецкое Юрьянского района&quot;"/>
        <s v="Кировское областное государственное общеобразовательное бюджетное учреждение &quot;Школа для обучающихся с ограниченными возможностями здоровья г. Вятские Поляны&quot;"/>
        <s v="Кировское областное государственное общеобразовательное бюджетное учреждение &quot;Школа для обучающихся с ограниченными возможностями здоровья г. Кирово-Чепецк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г. Котельнича&quot;"/>
        <s v="Кировское областное государственное общеобразовательное бюджетное учреждение для детей-сирот и детей, оставшихся без попечения родителей, &quot;Школа-интернат для обучающихся с ограниченными возможностями здоровья г. Слободского&quot;"/>
        <s v="Кировское областное государственное общеобразовательное бюджетное учреждение &quot;Школа для обучающихся с ограниченными возможностями здоровья &quot;Хрусталик&quot; г. Киров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г. Кирова&quot;"/>
        <s v="Кировское областное государственное общеобразовательное бюджетное учреждение для детей-сирот и детей, оставшихся без попечения родителей, &quot;Школа-интернат для обучающихся с ограниченными возможностями здоровья № 1 г. Кирова&quot;"/>
        <s v="Кировское областное государственное общеобразовательное бюджетное учреждение &quot;Школа-интернат для обучающихся с ограниченными возможностями здоровья № 3 г. Кирова&quot;"/>
        <s v="Кировское областное государственное общеобразовательное бюджетное учреждение &quot;Школа для обучающихся с ограниченными возможностями здоровья № 13 г. Кирова&quot;"/>
        <s v="Кировское областное государственное общеобразовательное бюджетное учреждение &quot;Школа для обучающихся с ограниченными возможностями здоровья №44 г. Кирова&quot;"/>
        <s v="Кировское областное государственное общеобразовательное бюджетное учреждение &quot;Школа для обучающихся с ограниченными возможностями здоровья № 50 г. Кирова&quot;"/>
        <s v="Кировское областное государственное общеобразовательное бюджетное учреждение &quot;Средняя школа с углубленным изучением отдельных предметов г. Белой Холуницы&quot;"/>
        <s v="Кировское областное государственное общеобразовательное бюджетное учреждение &quot; Средняя школа с. Красное Даровского района&quot;"/>
        <s v="Кировское областное государственное общеобразовательное автономное учреждение &quot;Кировский кадетский корпус имени Героя Советского Союза А.Я. Опарина&quot;"/>
        <s v="Кировское областное государственное общеобразовательное бюджетное учреждение &quot;Лицей г. Советска&quot;"/>
        <s v="Кировское областное государственное общеобразовательное автономное учреждение &quot;Гимназия № 1 г. Кирово-Чепецка&quot;"/>
        <s v="Кировское областное государственное общеобразовательное бюджетное учреждение &quot;Вечерняя средняя школа г. Котельнича&quot;"/>
        <s v="Кировское областное государственное общеобразовательное автономное учреждение &quot;Кировский экономико–правовой лицей&quot;"/>
        <s v="Кировское областное государственное общеобразовательное бюджетное учреждение для детей-сирот и детей, оставшихся без попечения родителей, &quot;Школа-интернат для обучающихся с ограниченными возможностями здоровья с. Бурмакино Кирово-Чепецкого района&quot;"/>
        <s v="Кировское областное государственное общеобразовательное автономное учреждение &quot;Вятский технический лицей&quot;"/>
        <s v="Кировское областное государственное общеобразовательное бюджетное учреждение &quot;Средняя школа с.Верхосунье Сунского района&quot;"/>
        <s v="Кировское областное государственное образовательное бюджетное учреждение дополнительного образования «Дворец творчества – Мемориал»"/>
        <s v="Кировское областное государственное образовательное автономное учреждение дополнительного образования «Центр технического творчества»"/>
        <s v="Кировское областное государственное  автономное учреждение дополнительного образования «Центр творчества на Спасской»"/>
        <s v="Кировское областное государственное автономное учреждение дополнительного образования «Центр детского и юношеского туризма и экскурсий»"/>
        <s v="Кировское областное государственное образовательное автономное учреждение дополнительного образования «Региональный центр военно-патриотического воспитания Кировской области &quot;Патриот&quot;"/>
        <s v="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 (очная форма обучения)"/>
        <s v="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 (заочная форма обучения)"/>
        <s v="Кировской областное государственное профессиональное образовательное бюджетное учреждение «Кировский технологический колледж»"/>
        <s v="Кировское областное государственное автономное образовательное учреждение дополнительного образования «Центр дополнительного образования одаренных школьников»"/>
        <s v="Кировское областное государственное образовательное бюджетное учреждение для детей-сирот и детей, оставшихся без попечения родителей, &quot;Спицынский детский дом п. Ленинская Искра Котельничского района&quot; "/>
        <s v="Кировское областное государственное образовательное бюджетное учреждение для детей-сирот и детей, оставшихся без попечения родителей &quot;Детский дом г. Нолинска&quot; "/>
        <s v="Кировское областное государственное образовательное бюджетное учреждение для детей-сирот и детей, оставшихся без попечения родителей, &quot;Детский дом с. Спас-Талица Оричевского района&quot; "/>
        <s v="Кировское областное государственное бюджетное учреждение для детей-сирот и детей, оставшихся без попечения родителей, &quot;Детский дом пгт Тужа&quot;"/>
        <s v="Кировское областное государственное образовательное бюджетное учреждение для детей-сирот и детей, оставшихся без попечения родителей, &quot;Детский дом г. Уржума&quot;"/>
        <s v="Кировское областное государственное образовательное бюджетное учреждение для детей-сирот и детей, оставшихся без попечения родителей, &quot;Детский дом &quot;Надежда&quot; для детей с ограниченными возможностями здоровья г. Кирова"/>
        <s v="КОГПОБУ &quot;Нолинский техникум механизации сельского хозяйства&quot;"/>
        <s v="КОГПОАУ &quot;Колледж промышленности и автомобильного сервиса&quot;"/>
        <s v="КОГПОБУ &quot;Кировский сельскохозяйственный техникум&quot;"/>
        <s v="КОГПОАУ &quot;Савальский политехнический техникум&quot;"/>
        <s v="КОГПОБУ &quot;Вятский автомобильно-промышленный колледж&quot;"/>
        <s v="КОГПОАУ &quot;Вятский железнодорожный техникум&quot;"/>
        <s v="КОГПОБУ &quot;Кировский авиационный техникум&quot;"/>
        <s v="КОГПОАУ &quot;Омутнинский политехнический техникум&quot;"/>
        <s v="КОГПОБУ &quot;Вятско-Полянский механический техникум&quot;"/>
        <s v="КОГПОАУ &quot;Вятский электромашиностроительный техникум&quot;"/>
        <s v="КОГПОАУ &quot;Кировский технологический колледж пищевой промышленности&quot;"/>
        <s v="КОГПОБУ &quot;Вятский колледж профессиональных технологий, управления и сервиса&quot;"/>
        <s v="КОГПОБУ &quot;Орлово-Вятский сельскохозяйственный колледж&quot;"/>
        <s v="КОГПОАУ &quot;Нолинский политехнический техникум&quot;"/>
        <s v="КОГПОАУ &quot;Куменский аграрно-технологический техникум&quot;"/>
        <s v="КОГПОАУ &quot;Уржумский аграрно-технический техникум&quot;"/>
        <s v="КОГПОБУ &quot;Кировский технологический колледж&quot;"/>
        <s v="КОГПОБУ &quot;Кировский педагогический колледж&quot;"/>
        <s v="КОГПОАУ &quot;Орловский колледж педагогики и профессиональных технологий&quot;"/>
        <s v="КОГПОБУ &quot;Индустриально-педагогический колледж г. Советска&quot;"/>
        <s v="КОГПОБУ &quot;Омутнинский колледж педагогики, экономики и права&quot;"/>
        <s v=" КОГПОБУ &quot;Кировский лесопромышленный колледж&quot;"/>
        <s v="КОГПОБУ &quot;Слободской колледж педагогики и социальных отношений"/>
        <s v="КОГПОАУ &quot;Вятский торгово-промышленный техникум&quot;"/>
        <s v="КОГПОБУ &quot;Зуевский механико-технологический техникум&quot;"/>
        <s v="КОГПОАУ &quot;Сосновский судостроительный техникум&quot;"/>
        <s v="КОГПОБУ &quot;Кировский многопрофильный техникум&quot;"/>
        <s v="КОГПОАУ &quot;Яранский технологический техникум&quot;"/>
        <s v="КОГПОБУ &quot;Санчурский социально-экономический техникум&quot;"/>
        <s v="КОГПОБУ &quot;Вятский аграрно-промышленный техникум&quot;"/>
        <s v="КОГПОАУ &quot;Кировский автодорожный техникум&quot;"/>
        <s v="КОГПОБУ &quot;Яранский аграрный техникум&quot;"/>
        <s v="КОГПОБУ &quot;Слободской технологический техникум&quot;"/>
        <s v="КОГПОАУ &quot;Техникум промышленности и народных промыслов&quot;"/>
        <s v="Кировское областное государственное профессиональное образовательное бюджетное учреждение «Санчурский социально-экономический техникум»"/>
        <s v="Кировское областное государственное профессиональное образовательное бюджетное учреждение «Вятский аграрно-промышленный техникум»"/>
        <s v="Кировское областное государственное профессиональное образовательное бюджетное учреждение «Вятский автомобильно-промышленный колледж»"/>
        <s v="Кировское областное государственное профессиональное образовательное бюджетное учреждение «Слободской технологический техникум»"/>
        <s v="Кировское областное государственное профессиональное образовательное бюджетное учреждение «Кировский сельскохозяйственный техникум» "/>
        <s v="Кировское областное государственное профессиональное образовательное бюджетное учреждение «Кировский многопрофильный техникум»"/>
        <s v="Кировское областное государственное профессиональное образовательное автономное учреждение «Нолинский политехнический техникум»"/>
        <s v="Кировское областное государственное профессиональное образовательное автономное учреждение «Уржумский аграрно-технический техникум»"/>
        <s v="Кировское областное государственное профессиональное образовательное автономное учреждение «Сосновский судостроительный техникум»"/>
        <s v="Кировское областное государственное профессиональное образовательное автономное учреждение «Вятский электромашиностроительный техникум»"/>
        <s v="Кировское областное государственное профессиональное образовательное автономное учреждение «Омутнинский политехнический техникум»"/>
        <s v="Кировское областное государственное профессиональное образовательное автономное учреждение «Куменский аграрно-технологический техникум»"/>
        <s v="Кировское областное государственное профессиональное образовательное автономное  учреждение «Вятский торгово-промышленный техникум»"/>
        <s v="Кировское областное государственное профессиональное образовательное автономное учреждение «Кировский автодорожный техникум»"/>
        <s v="Кировское областное государственное профессиональное образовательное автономное учреждение «Орловский колледж педагогики и профессиональных технологий»"/>
        <s v="Кировское областное государственное профессиональное образовательное автономное учреждение «Савальский политехнический техникум»"/>
        <s v="Кировское областное государственное профессиональное образовательное автономное  учреждение «Колледж промышленности и автомобильного сервиса»"/>
        <s v="Кировское областное государственное профессиональное образовательное бюджетное учреждение &quot;Слободской колледж педагогики и социальных отношений&quot;"/>
        <s v="Кировское областное государственное профессиональное образовательное автономное учреждение «Техникум промышленности и народных промыслов»"/>
        <s v="Кировское областное государственное образовательное автономное учреждение дополнительного профессионального образования «Институт развития образования Кировской области»"/>
        <s v="Кировское областное государственное автономное учреждение «Центр оценки качества образования»"/>
        <s v="Кировское областное государственное общеобразовательное бюджетное учреждение «Центр дистанционного образования детей»"/>
        <s v="Кировское областное государственное бюджетное учреждение «Центр психолого-педагогической, медицинской и социальной помощи»"/>
        <s v="Кировское областное государственное образовательное автономное учреждение дополнительного профессионального образования «Центр профессиональной подготовки и повышения квалификации кадров»&#10;"/>
      </sharedItems>
    </cacheField>
    <cacheField name="Содержание 1">
      <sharedItems containsMixedTypes="0"/>
    </cacheField>
    <cacheField name="Содержание 2">
      <sharedItems containsMixedTypes="0"/>
    </cacheField>
    <cacheField name="Содержание 3">
      <sharedItems containsMixedTypes="0"/>
    </cacheField>
    <cacheField name="плановое значение на 2022 год">
      <sharedItems containsSemiMixedTypes="0" containsString="0" containsMixedTypes="0" containsNumber="1" containsInteger="1"/>
    </cacheField>
    <cacheField name="плановое значение на 2023">
      <sharedItems containsSemiMixedTypes="0" containsString="0" containsMixedTypes="0" containsNumber="1" containsInteger="1"/>
    </cacheField>
    <cacheField name="плановое значение на 2024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3:D25" firstHeaderRow="1" firstDataRow="2" firstDataCol="1" rowPageCount="1" colPageCount="1"/>
  <pivotFields count="8"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9"/>
        <item x="8"/>
        <item x="10"/>
        <item x="7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compact="0" outline="0" subtotalTop="0" showAll="0">
      <items count="179">
        <item x="141"/>
        <item x="107"/>
        <item x="113"/>
        <item x="111"/>
        <item x="110"/>
        <item x="174"/>
        <item x="108"/>
        <item x="176"/>
        <item x="117"/>
        <item x="109"/>
        <item x="106"/>
        <item x="173"/>
        <item x="177"/>
        <item x="115"/>
        <item x="119"/>
        <item x="118"/>
        <item x="116"/>
        <item x="114"/>
        <item x="105"/>
        <item x="56"/>
        <item x="52"/>
        <item x="103"/>
        <item x="53"/>
        <item x="99"/>
        <item x="47"/>
        <item x="97"/>
        <item x="58"/>
        <item x="101"/>
        <item x="57"/>
        <item x="27"/>
        <item x="96"/>
        <item x="100"/>
        <item x="55"/>
        <item x="28"/>
        <item x="98"/>
        <item x="2"/>
        <item x="20"/>
        <item x="3"/>
        <item x="60"/>
        <item x="6"/>
        <item x="29"/>
        <item x="37"/>
        <item x="17"/>
        <item x="12"/>
        <item x="18"/>
        <item x="39"/>
        <item x="24"/>
        <item x="26"/>
        <item x="36"/>
        <item x="31"/>
        <item x="25"/>
        <item x="34"/>
        <item x="40"/>
        <item x="44"/>
        <item x="43"/>
        <item x="35"/>
        <item x="42"/>
        <item x="54"/>
        <item x="95"/>
        <item x="14"/>
        <item x="21"/>
        <item x="16"/>
        <item x="32"/>
        <item x="33"/>
        <item x="51"/>
        <item x="50"/>
        <item x="13"/>
        <item x="15"/>
        <item x="22"/>
        <item x="23"/>
        <item x="49"/>
        <item x="9"/>
        <item x="46"/>
        <item x="30"/>
        <item x="38"/>
        <item x="41"/>
        <item x="45"/>
        <item x="48"/>
        <item x="5"/>
        <item x="7"/>
        <item x="19"/>
        <item x="4"/>
        <item x="8"/>
        <item x="1"/>
        <item x="0"/>
        <item x="104"/>
        <item x="59"/>
        <item x="64"/>
        <item x="79"/>
        <item x="88"/>
        <item x="92"/>
        <item x="94"/>
        <item x="93"/>
        <item x="84"/>
        <item x="65"/>
        <item x="85"/>
        <item x="63"/>
        <item x="72"/>
        <item x="73"/>
        <item x="91"/>
        <item x="89"/>
        <item x="86"/>
        <item x="71"/>
        <item x="80"/>
        <item x="62"/>
        <item x="81"/>
        <item x="76"/>
        <item x="61"/>
        <item x="78"/>
        <item x="68"/>
        <item x="70"/>
        <item x="75"/>
        <item x="77"/>
        <item x="74"/>
        <item x="82"/>
        <item x="175"/>
        <item x="10"/>
        <item x="11"/>
        <item x="69"/>
        <item x="83"/>
        <item x="66"/>
        <item x="90"/>
        <item x="87"/>
        <item x="67"/>
        <item x="102"/>
        <item x="166"/>
        <item x="170"/>
        <item x="163"/>
        <item x="167"/>
        <item x="165"/>
        <item x="160"/>
        <item x="164"/>
        <item x="168"/>
        <item x="169"/>
        <item x="162"/>
        <item x="172"/>
        <item x="161"/>
        <item x="171"/>
        <item x="156"/>
        <item x="155"/>
        <item x="159"/>
        <item x="158"/>
        <item x="154"/>
        <item x="157"/>
        <item x="112"/>
        <item x="125"/>
        <item x="143"/>
        <item x="129"/>
        <item x="150"/>
        <item x="130"/>
        <item x="121"/>
        <item x="134"/>
        <item x="133"/>
        <item x="127"/>
        <item x="138"/>
        <item x="123"/>
        <item x="145"/>
        <item x="153"/>
        <item x="135"/>
        <item x="147"/>
        <item x="124"/>
        <item x="149"/>
        <item x="131"/>
        <item x="128"/>
        <item x="144"/>
        <item x="139"/>
        <item x="126"/>
        <item x="146"/>
        <item x="137"/>
        <item x="122"/>
        <item x="136"/>
        <item x="120"/>
        <item x="140"/>
        <item x="132"/>
        <item x="148"/>
        <item x="142"/>
        <item x="152"/>
        <item x="15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 numFmtId="1"/>
    <pivotField dataField="1" compact="0" outline="0" subtotalTop="0" showAll="0" numFmtId="1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0"/>
  </pageFields>
  <dataFields count="3">
    <dataField name="Сумма по полю плановое значение на 2022 год" fld="5" baseField="0" baseItem="0"/>
    <dataField name="Сумма по полю плановое значение на 2023" fld="6" baseField="0" baseItem="0"/>
    <dataField name="Сумма по полю плановое значение на 2024" fld="7" baseField="0" baseItem="0"/>
  </dataFields>
  <formats count="16">
    <format dxfId="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2">
      <pivotArea outline="0" fieldPosition="0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3">
      <pivotArea outline="0" fieldPosition="0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  <format dxfId="5">
      <pivotArea outline="0" fieldPosition="0" axis="axisRow" dataOnly="0" field="0" labelOnly="1" type="button"/>
    </format>
    <format dxfId="5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" displayName="Таблица2" ref="A1:H757" totalsRowShown="0">
  <autoFilter ref="A1:H757"/>
  <tableColumns count="8">
    <tableColumn id="1" name="Уровень образования"/>
    <tableColumn id="2" name="Наименование образовательной организации_x000A_"/>
    <tableColumn id="20" name="Содержание 1"/>
    <tableColumn id="21" name="Содержание 2"/>
    <tableColumn id="22" name="Содержание 3"/>
    <tableColumn id="15" name="плановое значение на 2022 год"/>
    <tableColumn id="17" name="плановое значение на 2023"/>
    <tableColumn id="18" name="плановое значение на 202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30"/>
  <sheetViews>
    <sheetView tabSelected="1" view="pageBreakPreview" zoomScale="70" zoomScaleSheetLayoutView="70" zoomScalePageLayoutView="0" workbookViewId="0" topLeftCell="A1">
      <pane xSplit="4" ySplit="12" topLeftCell="E2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4" sqref="D24"/>
    </sheetView>
  </sheetViews>
  <sheetFormatPr defaultColWidth="9.140625" defaultRowHeight="15"/>
  <cols>
    <col min="1" max="1" width="6.421875" style="1" customWidth="1"/>
    <col min="2" max="2" width="11.00390625" style="1" hidden="1" customWidth="1"/>
    <col min="3" max="3" width="41.140625" style="1" hidden="1" customWidth="1"/>
    <col min="4" max="4" width="64.421875" style="1" customWidth="1"/>
    <col min="5" max="5" width="10.7109375" style="6" customWidth="1"/>
    <col min="6" max="6" width="11.28125" style="6" customWidth="1"/>
    <col min="7" max="7" width="11.7109375" style="6" customWidth="1"/>
    <col min="8" max="8" width="10.7109375" style="6" customWidth="1"/>
    <col min="9" max="9" width="12.57421875" style="6" customWidth="1"/>
    <col min="10" max="10" width="15.00390625" style="1" customWidth="1"/>
    <col min="11" max="11" width="14.8515625" style="1" customWidth="1"/>
    <col min="12" max="15" width="9.140625" style="1" hidden="1" customWidth="1"/>
    <col min="16" max="16384" width="9.140625" style="1" customWidth="1"/>
  </cols>
  <sheetData>
    <row r="1" spans="1:11" ht="15.75">
      <c r="A1" s="30"/>
      <c r="B1" s="30"/>
      <c r="C1" s="30"/>
      <c r="D1" s="30"/>
      <c r="E1" s="157"/>
      <c r="F1" s="157"/>
      <c r="G1" s="158"/>
      <c r="H1" s="158"/>
      <c r="I1" s="158" t="s">
        <v>0</v>
      </c>
      <c r="J1" s="36"/>
      <c r="K1" s="36"/>
    </row>
    <row r="2" spans="1:11" ht="33" customHeight="1">
      <c r="A2" s="30"/>
      <c r="B2" s="30"/>
      <c r="C2" s="30"/>
      <c r="D2" s="30"/>
      <c r="E2" s="157"/>
      <c r="F2" s="157"/>
      <c r="G2" s="158"/>
      <c r="H2" s="158"/>
      <c r="I2" s="158" t="s">
        <v>1</v>
      </c>
      <c r="J2" s="36"/>
      <c r="K2" s="36"/>
    </row>
    <row r="3" spans="1:11" ht="30.75" customHeight="1">
      <c r="A3" s="31" t="s">
        <v>287</v>
      </c>
      <c r="B3" s="31"/>
      <c r="C3" s="31"/>
      <c r="D3" s="31"/>
      <c r="E3" s="157"/>
      <c r="F3" s="157"/>
      <c r="G3" s="158"/>
      <c r="H3" s="158"/>
      <c r="I3" s="158" t="s">
        <v>3</v>
      </c>
      <c r="J3" s="36"/>
      <c r="K3" s="36"/>
    </row>
    <row r="4" spans="1:11" ht="15.75">
      <c r="A4" s="31"/>
      <c r="B4" s="31"/>
      <c r="C4" s="31"/>
      <c r="D4" s="31"/>
      <c r="E4" s="157"/>
      <c r="F4" s="157"/>
      <c r="G4" s="158"/>
      <c r="H4" s="158"/>
      <c r="I4" s="158" t="s">
        <v>4</v>
      </c>
      <c r="J4" s="31"/>
      <c r="K4" s="31"/>
    </row>
    <row r="5" spans="1:11" ht="15.75">
      <c r="A5" s="30"/>
      <c r="B5" s="30"/>
      <c r="C5" s="30"/>
      <c r="D5" s="30"/>
      <c r="E5" s="157"/>
      <c r="F5" s="157"/>
      <c r="G5" s="158"/>
      <c r="H5" s="158"/>
      <c r="I5" s="158" t="s">
        <v>436</v>
      </c>
      <c r="J5" s="36"/>
      <c r="K5" s="36"/>
    </row>
    <row r="6" spans="1:11" ht="15.75">
      <c r="A6" s="30"/>
      <c r="B6" s="30"/>
      <c r="C6" s="30"/>
      <c r="D6" s="30"/>
      <c r="E6" s="157"/>
      <c r="F6" s="157"/>
      <c r="G6" s="158"/>
      <c r="H6" s="158"/>
      <c r="I6" s="158"/>
      <c r="J6" s="36"/>
      <c r="K6" s="36"/>
    </row>
    <row r="7" spans="1:11" ht="15.75">
      <c r="A7" s="30"/>
      <c r="B7" s="30"/>
      <c r="C7" s="30"/>
      <c r="D7" s="30"/>
      <c r="E7" s="157"/>
      <c r="F7" s="157"/>
      <c r="G7" s="158"/>
      <c r="H7" s="158"/>
      <c r="I7" s="158"/>
      <c r="J7" s="36"/>
      <c r="K7" s="36"/>
    </row>
    <row r="8" spans="1:11" ht="15.75">
      <c r="A8" s="33"/>
      <c r="B8" s="33"/>
      <c r="C8" s="33"/>
      <c r="D8" s="33"/>
      <c r="E8" s="159"/>
      <c r="F8" s="160"/>
      <c r="G8" s="160"/>
      <c r="H8" s="160"/>
      <c r="I8" s="160"/>
      <c r="J8" s="22"/>
      <c r="K8" s="22"/>
    </row>
    <row r="9" spans="1:11" ht="63" customHeight="1">
      <c r="A9" s="361" t="s">
        <v>621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</row>
    <row r="10" spans="1:11" ht="15.75" customHeight="1">
      <c r="A10" s="128"/>
      <c r="B10" s="128"/>
      <c r="C10" s="128"/>
      <c r="D10" s="128"/>
      <c r="E10" s="161"/>
      <c r="F10" s="161"/>
      <c r="G10" s="161"/>
      <c r="H10" s="162"/>
      <c r="I10" s="162"/>
      <c r="J10" s="22"/>
      <c r="K10" s="22"/>
    </row>
    <row r="11" spans="1:11" ht="42" customHeight="1">
      <c r="A11" s="362" t="s">
        <v>6</v>
      </c>
      <c r="B11" s="365" t="s">
        <v>456</v>
      </c>
      <c r="C11" s="365" t="s">
        <v>455</v>
      </c>
      <c r="D11" s="362" t="s">
        <v>7</v>
      </c>
      <c r="E11" s="138" t="s">
        <v>21</v>
      </c>
      <c r="F11" s="139"/>
      <c r="G11" s="139"/>
      <c r="H11" s="139"/>
      <c r="I11" s="139"/>
      <c r="J11" s="139"/>
      <c r="K11" s="140"/>
    </row>
    <row r="12" spans="1:14" ht="31.5" customHeight="1">
      <c r="A12" s="363"/>
      <c r="B12" s="366"/>
      <c r="C12" s="366"/>
      <c r="D12" s="363"/>
      <c r="E12" s="141" t="s">
        <v>613</v>
      </c>
      <c r="F12" s="141" t="s">
        <v>614</v>
      </c>
      <c r="G12" s="141" t="s">
        <v>615</v>
      </c>
      <c r="H12" s="141" t="s">
        <v>616</v>
      </c>
      <c r="I12" s="141" t="s">
        <v>8</v>
      </c>
      <c r="J12" s="35" t="s">
        <v>293</v>
      </c>
      <c r="K12" s="35" t="s">
        <v>617</v>
      </c>
      <c r="L12" s="22" t="s">
        <v>622</v>
      </c>
      <c r="M12" s="22" t="s">
        <v>623</v>
      </c>
      <c r="N12" s="22" t="s">
        <v>624</v>
      </c>
    </row>
    <row r="13" spans="1:15" ht="47.25" customHeight="1">
      <c r="A13" s="127">
        <v>1</v>
      </c>
      <c r="B13" s="142">
        <v>510004</v>
      </c>
      <c r="C13" s="143" t="s">
        <v>443</v>
      </c>
      <c r="D13" s="144" t="s">
        <v>295</v>
      </c>
      <c r="E13" s="130">
        <v>42</v>
      </c>
      <c r="F13" s="130">
        <v>42</v>
      </c>
      <c r="G13" s="131">
        <v>41</v>
      </c>
      <c r="H13" s="131">
        <v>40</v>
      </c>
      <c r="I13" s="136">
        <f>ROUND((E13+F13+G13+H13)/4,0)</f>
        <v>41</v>
      </c>
      <c r="J13" s="145">
        <f>ROUND(I13,0)</f>
        <v>41</v>
      </c>
      <c r="K13" s="145">
        <f>ROUND(I13,0)</f>
        <v>41</v>
      </c>
      <c r="L13" s="163">
        <f>ROUND((E13+F13+G13+H13)/4,2)</f>
        <v>41.25</v>
      </c>
      <c r="M13" s="164">
        <f>ROUND(I13,0)</f>
        <v>41</v>
      </c>
      <c r="N13" s="164">
        <v>50</v>
      </c>
      <c r="O13" s="15">
        <f>I13-N13</f>
        <v>-9</v>
      </c>
    </row>
    <row r="14" spans="1:15" ht="47.25" customHeight="1">
      <c r="A14" s="127">
        <v>2</v>
      </c>
      <c r="B14" s="142">
        <v>540002</v>
      </c>
      <c r="C14" s="143" t="s">
        <v>444</v>
      </c>
      <c r="D14" s="144" t="s">
        <v>299</v>
      </c>
      <c r="E14" s="130">
        <v>20</v>
      </c>
      <c r="F14" s="130">
        <v>20</v>
      </c>
      <c r="G14" s="130">
        <v>19</v>
      </c>
      <c r="H14" s="130">
        <v>16</v>
      </c>
      <c r="I14" s="136">
        <f aca="true" t="shared" si="0" ref="I14:I23">ROUND((E14+F14+G14+H14)/4,0)</f>
        <v>19</v>
      </c>
      <c r="J14" s="145">
        <f aca="true" t="shared" si="1" ref="J14:J24">ROUND(I14,0)</f>
        <v>19</v>
      </c>
      <c r="K14" s="145">
        <f aca="true" t="shared" si="2" ref="K14:K24">ROUND(I14,0)</f>
        <v>19</v>
      </c>
      <c r="L14" s="163">
        <f aca="true" t="shared" si="3" ref="L14:L24">ROUND((E14+F14+G14+H14)/4,2)</f>
        <v>18.75</v>
      </c>
      <c r="M14" s="164">
        <f aca="true" t="shared" si="4" ref="M14:M24">ROUND(I14,0)</f>
        <v>19</v>
      </c>
      <c r="N14" s="164">
        <v>18</v>
      </c>
      <c r="O14" s="15">
        <f aca="true" t="shared" si="5" ref="O14:O24">I14-N14</f>
        <v>1</v>
      </c>
    </row>
    <row r="15" spans="1:15" ht="47.25" customHeight="1">
      <c r="A15" s="127">
        <v>3</v>
      </c>
      <c r="B15" s="142">
        <v>580009</v>
      </c>
      <c r="C15" s="143" t="s">
        <v>445</v>
      </c>
      <c r="D15" s="144" t="s">
        <v>437</v>
      </c>
      <c r="E15" s="130">
        <v>3</v>
      </c>
      <c r="F15" s="130">
        <v>3</v>
      </c>
      <c r="G15" s="131">
        <v>3</v>
      </c>
      <c r="H15" s="131">
        <v>3</v>
      </c>
      <c r="I15" s="136">
        <f t="shared" si="0"/>
        <v>3</v>
      </c>
      <c r="J15" s="145">
        <f t="shared" si="1"/>
        <v>3</v>
      </c>
      <c r="K15" s="145">
        <f t="shared" si="2"/>
        <v>3</v>
      </c>
      <c r="L15" s="163">
        <f t="shared" si="3"/>
        <v>3</v>
      </c>
      <c r="M15" s="164">
        <f t="shared" si="4"/>
        <v>3</v>
      </c>
      <c r="N15" s="164">
        <v>4</v>
      </c>
      <c r="O15" s="15">
        <f t="shared" si="5"/>
        <v>-1</v>
      </c>
    </row>
    <row r="16" spans="1:15" ht="47.25">
      <c r="A16" s="127">
        <v>4</v>
      </c>
      <c r="B16" s="142">
        <v>600008</v>
      </c>
      <c r="C16" s="143" t="s">
        <v>446</v>
      </c>
      <c r="D16" s="144" t="s">
        <v>438</v>
      </c>
      <c r="E16" s="130">
        <v>17</v>
      </c>
      <c r="F16" s="130">
        <v>17</v>
      </c>
      <c r="G16" s="130">
        <v>17</v>
      </c>
      <c r="H16" s="130">
        <v>18</v>
      </c>
      <c r="I16" s="136">
        <f t="shared" si="0"/>
        <v>17</v>
      </c>
      <c r="J16" s="145">
        <f t="shared" si="1"/>
        <v>17</v>
      </c>
      <c r="K16" s="145">
        <f t="shared" si="2"/>
        <v>17</v>
      </c>
      <c r="L16" s="163">
        <f t="shared" si="3"/>
        <v>17.25</v>
      </c>
      <c r="M16" s="164">
        <f t="shared" si="4"/>
        <v>17</v>
      </c>
      <c r="N16" s="164">
        <v>20</v>
      </c>
      <c r="O16" s="15">
        <f t="shared" si="5"/>
        <v>-3</v>
      </c>
    </row>
    <row r="17" spans="1:15" ht="47.25">
      <c r="A17" s="127">
        <v>5</v>
      </c>
      <c r="B17" s="142">
        <v>650005</v>
      </c>
      <c r="C17" s="143" t="s">
        <v>447</v>
      </c>
      <c r="D17" s="144" t="s">
        <v>308</v>
      </c>
      <c r="E17" s="131">
        <v>35</v>
      </c>
      <c r="F17" s="131">
        <v>35</v>
      </c>
      <c r="G17" s="131">
        <v>33</v>
      </c>
      <c r="H17" s="131">
        <v>28</v>
      </c>
      <c r="I17" s="136">
        <f t="shared" si="0"/>
        <v>33</v>
      </c>
      <c r="J17" s="145">
        <f t="shared" si="1"/>
        <v>33</v>
      </c>
      <c r="K17" s="145">
        <f t="shared" si="2"/>
        <v>33</v>
      </c>
      <c r="L17" s="163">
        <f t="shared" si="3"/>
        <v>32.75</v>
      </c>
      <c r="M17" s="164">
        <f t="shared" si="4"/>
        <v>33</v>
      </c>
      <c r="N17" s="164">
        <v>40</v>
      </c>
      <c r="O17" s="15">
        <f t="shared" si="5"/>
        <v>-7</v>
      </c>
    </row>
    <row r="18" spans="1:15" ht="47.25">
      <c r="A18" s="127">
        <v>6</v>
      </c>
      <c r="B18" s="142">
        <v>700001</v>
      </c>
      <c r="C18" s="143" t="s">
        <v>448</v>
      </c>
      <c r="D18" s="144" t="s">
        <v>314</v>
      </c>
      <c r="E18" s="130">
        <v>19</v>
      </c>
      <c r="F18" s="130">
        <v>20</v>
      </c>
      <c r="G18" s="131">
        <v>19</v>
      </c>
      <c r="H18" s="131">
        <v>16</v>
      </c>
      <c r="I18" s="136">
        <f t="shared" si="0"/>
        <v>19</v>
      </c>
      <c r="J18" s="145">
        <f t="shared" si="1"/>
        <v>19</v>
      </c>
      <c r="K18" s="145">
        <f t="shared" si="2"/>
        <v>19</v>
      </c>
      <c r="L18" s="137">
        <f t="shared" si="3"/>
        <v>18.5</v>
      </c>
      <c r="M18" s="164">
        <f t="shared" si="4"/>
        <v>19</v>
      </c>
      <c r="N18" s="164">
        <v>24</v>
      </c>
      <c r="O18" s="15">
        <f t="shared" si="5"/>
        <v>-5</v>
      </c>
    </row>
    <row r="19" spans="1:15" ht="47.25">
      <c r="A19" s="127">
        <v>7</v>
      </c>
      <c r="B19" s="142">
        <v>790004</v>
      </c>
      <c r="C19" s="143" t="s">
        <v>449</v>
      </c>
      <c r="D19" s="144" t="s">
        <v>339</v>
      </c>
      <c r="E19" s="130">
        <v>9</v>
      </c>
      <c r="F19" s="130">
        <v>9</v>
      </c>
      <c r="G19" s="130">
        <v>9</v>
      </c>
      <c r="H19" s="130">
        <v>7</v>
      </c>
      <c r="I19" s="171">
        <v>8.4</v>
      </c>
      <c r="J19" s="145">
        <f t="shared" si="1"/>
        <v>8</v>
      </c>
      <c r="K19" s="145">
        <f t="shared" si="2"/>
        <v>8</v>
      </c>
      <c r="L19" s="137">
        <f t="shared" si="3"/>
        <v>8.5</v>
      </c>
      <c r="M19" s="164">
        <f t="shared" si="4"/>
        <v>8</v>
      </c>
      <c r="N19" s="164">
        <v>10</v>
      </c>
      <c r="O19" s="15">
        <f t="shared" si="5"/>
        <v>-1.5999999999999996</v>
      </c>
    </row>
    <row r="20" spans="1:15" ht="47.25" customHeight="1">
      <c r="A20" s="127">
        <v>8</v>
      </c>
      <c r="B20" s="142">
        <v>820001</v>
      </c>
      <c r="C20" s="143" t="s">
        <v>450</v>
      </c>
      <c r="D20" s="144" t="s">
        <v>340</v>
      </c>
      <c r="E20" s="130">
        <v>7</v>
      </c>
      <c r="F20" s="130">
        <v>8</v>
      </c>
      <c r="G20" s="130">
        <v>7</v>
      </c>
      <c r="H20" s="130">
        <v>6</v>
      </c>
      <c r="I20" s="136">
        <f t="shared" si="0"/>
        <v>7</v>
      </c>
      <c r="J20" s="145">
        <f t="shared" si="1"/>
        <v>7</v>
      </c>
      <c r="K20" s="145">
        <f t="shared" si="2"/>
        <v>7</v>
      </c>
      <c r="L20" s="163">
        <f t="shared" si="3"/>
        <v>7</v>
      </c>
      <c r="M20" s="164">
        <f t="shared" si="4"/>
        <v>7</v>
      </c>
      <c r="N20" s="164">
        <v>8</v>
      </c>
      <c r="O20" s="15">
        <f t="shared" si="5"/>
        <v>-1</v>
      </c>
    </row>
    <row r="21" spans="1:15" ht="47.25">
      <c r="A21" s="127">
        <v>9</v>
      </c>
      <c r="B21" s="142">
        <v>830003</v>
      </c>
      <c r="C21" s="143" t="s">
        <v>451</v>
      </c>
      <c r="D21" s="144" t="s">
        <v>324</v>
      </c>
      <c r="E21" s="130">
        <v>23</v>
      </c>
      <c r="F21" s="130">
        <v>23</v>
      </c>
      <c r="G21" s="131">
        <v>20</v>
      </c>
      <c r="H21" s="131">
        <v>13</v>
      </c>
      <c r="I21" s="136">
        <f t="shared" si="0"/>
        <v>20</v>
      </c>
      <c r="J21" s="145">
        <f t="shared" si="1"/>
        <v>20</v>
      </c>
      <c r="K21" s="145">
        <f t="shared" si="2"/>
        <v>20</v>
      </c>
      <c r="L21" s="163">
        <f t="shared" si="3"/>
        <v>19.75</v>
      </c>
      <c r="M21" s="164">
        <f t="shared" si="4"/>
        <v>20</v>
      </c>
      <c r="N21" s="164">
        <v>22</v>
      </c>
      <c r="O21" s="15">
        <f t="shared" si="5"/>
        <v>-2</v>
      </c>
    </row>
    <row r="22" spans="1:15" ht="63" customHeight="1">
      <c r="A22" s="127">
        <v>10</v>
      </c>
      <c r="B22" s="146">
        <v>880007</v>
      </c>
      <c r="C22" s="147" t="s">
        <v>452</v>
      </c>
      <c r="D22" s="148" t="s">
        <v>9</v>
      </c>
      <c r="E22" s="130">
        <v>54</v>
      </c>
      <c r="F22" s="130">
        <v>54</v>
      </c>
      <c r="G22" s="131">
        <v>54</v>
      </c>
      <c r="H22" s="131">
        <v>54</v>
      </c>
      <c r="I22" s="136">
        <f t="shared" si="0"/>
        <v>54</v>
      </c>
      <c r="J22" s="145">
        <f t="shared" si="1"/>
        <v>54</v>
      </c>
      <c r="K22" s="145">
        <f t="shared" si="2"/>
        <v>54</v>
      </c>
      <c r="L22" s="163">
        <f t="shared" si="3"/>
        <v>54</v>
      </c>
      <c r="M22" s="164">
        <f t="shared" si="4"/>
        <v>54</v>
      </c>
      <c r="N22" s="164">
        <v>55</v>
      </c>
      <c r="O22" s="15">
        <f t="shared" si="5"/>
        <v>-1</v>
      </c>
    </row>
    <row r="23" spans="1:15" ht="63" customHeight="1">
      <c r="A23" s="127">
        <v>11</v>
      </c>
      <c r="B23" s="149">
        <v>940087</v>
      </c>
      <c r="C23" s="150" t="s">
        <v>453</v>
      </c>
      <c r="D23" s="151" t="s">
        <v>10</v>
      </c>
      <c r="E23" s="132">
        <v>50</v>
      </c>
      <c r="F23" s="133">
        <v>50</v>
      </c>
      <c r="G23" s="133">
        <v>50</v>
      </c>
      <c r="H23" s="134">
        <v>50</v>
      </c>
      <c r="I23" s="136">
        <f t="shared" si="0"/>
        <v>50</v>
      </c>
      <c r="J23" s="145">
        <f t="shared" si="1"/>
        <v>50</v>
      </c>
      <c r="K23" s="145">
        <f t="shared" si="2"/>
        <v>50</v>
      </c>
      <c r="L23" s="163">
        <f t="shared" si="3"/>
        <v>50</v>
      </c>
      <c r="M23" s="164">
        <f t="shared" si="4"/>
        <v>50</v>
      </c>
      <c r="N23" s="164">
        <v>51</v>
      </c>
      <c r="O23" s="15">
        <f t="shared" si="5"/>
        <v>-1</v>
      </c>
    </row>
    <row r="24" spans="1:15" ht="47.25" customHeight="1">
      <c r="A24" s="127">
        <v>12</v>
      </c>
      <c r="B24" s="142">
        <v>940401</v>
      </c>
      <c r="C24" s="143" t="s">
        <v>454</v>
      </c>
      <c r="D24" s="152" t="s">
        <v>11</v>
      </c>
      <c r="E24" s="135">
        <v>19</v>
      </c>
      <c r="F24" s="135">
        <v>19</v>
      </c>
      <c r="G24" s="135">
        <v>19</v>
      </c>
      <c r="H24" s="136">
        <v>19</v>
      </c>
      <c r="I24" s="136">
        <f>ROUND((E24+F24+G24+H24)/4,0)</f>
        <v>19</v>
      </c>
      <c r="J24" s="145">
        <f t="shared" si="1"/>
        <v>19</v>
      </c>
      <c r="K24" s="145">
        <f t="shared" si="2"/>
        <v>19</v>
      </c>
      <c r="L24" s="163">
        <f t="shared" si="3"/>
        <v>19</v>
      </c>
      <c r="M24" s="164">
        <f t="shared" si="4"/>
        <v>19</v>
      </c>
      <c r="N24" s="164">
        <v>20</v>
      </c>
      <c r="O24" s="15">
        <f t="shared" si="5"/>
        <v>-1</v>
      </c>
    </row>
    <row r="25" spans="1:14" ht="15.75">
      <c r="A25" s="153"/>
      <c r="B25" s="153"/>
      <c r="C25" s="153"/>
      <c r="D25" s="24" t="s">
        <v>12</v>
      </c>
      <c r="E25" s="154">
        <f>SUM(E13:E24)</f>
        <v>298</v>
      </c>
      <c r="F25" s="154">
        <f>SUM(F13:F24)</f>
        <v>300</v>
      </c>
      <c r="G25" s="154">
        <f>SUM(G13:G24)</f>
        <v>291</v>
      </c>
      <c r="H25" s="154">
        <f>SUM(H13:H24)</f>
        <v>270</v>
      </c>
      <c r="I25" s="155">
        <f>ROUND((E25+F25+G25+H25)/4,0)</f>
        <v>290</v>
      </c>
      <c r="J25" s="156">
        <f>SUM(J13:J24)</f>
        <v>290</v>
      </c>
      <c r="K25" s="156">
        <f>SUM(K13:K24)</f>
        <v>290</v>
      </c>
      <c r="L25" s="164"/>
      <c r="M25" s="164">
        <f>SUM(M13:M24)</f>
        <v>290</v>
      </c>
      <c r="N25" s="22">
        <f>SUM(N13:N24)</f>
        <v>322</v>
      </c>
    </row>
    <row r="26" spans="1:13" ht="15.75" customHeight="1">
      <c r="A26" s="33"/>
      <c r="B26" s="33"/>
      <c r="C26" s="33"/>
      <c r="D26" s="165"/>
      <c r="E26" s="166"/>
      <c r="F26" s="166"/>
      <c r="G26" s="166"/>
      <c r="H26" s="166"/>
      <c r="I26" s="167"/>
      <c r="J26" s="168"/>
      <c r="K26" s="169"/>
      <c r="L26" s="22"/>
      <c r="M26" s="22"/>
    </row>
    <row r="27" spans="1:13" ht="15.75">
      <c r="A27" s="32"/>
      <c r="B27" s="32"/>
      <c r="C27" s="32"/>
      <c r="D27" s="32"/>
      <c r="E27" s="159"/>
      <c r="F27" s="159"/>
      <c r="G27" s="159"/>
      <c r="H27" s="159"/>
      <c r="I27" s="170"/>
      <c r="J27" s="32"/>
      <c r="K27" s="32"/>
      <c r="L27" s="22"/>
      <c r="M27" s="22"/>
    </row>
    <row r="28" spans="1:13" ht="15.75">
      <c r="A28" s="364" t="s">
        <v>18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22"/>
      <c r="M28" s="22"/>
    </row>
    <row r="29" spans="1:13" ht="15">
      <c r="A29" s="22"/>
      <c r="B29" s="22"/>
      <c r="C29" s="22"/>
      <c r="D29" s="22"/>
      <c r="E29" s="157"/>
      <c r="F29" s="157"/>
      <c r="G29" s="157"/>
      <c r="H29" s="157"/>
      <c r="I29" s="157"/>
      <c r="J29" s="22"/>
      <c r="K29" s="22"/>
      <c r="L29" s="22"/>
      <c r="M29" s="22"/>
    </row>
    <row r="30" spans="1:13" ht="15">
      <c r="A30" s="22"/>
      <c r="B30" s="22"/>
      <c r="C30" s="22"/>
      <c r="D30" s="22"/>
      <c r="E30" s="157"/>
      <c r="F30" s="157"/>
      <c r="G30" s="157"/>
      <c r="H30" s="157"/>
      <c r="I30" s="157"/>
      <c r="J30" s="22"/>
      <c r="K30" s="22"/>
      <c r="L30" s="22"/>
      <c r="M30" s="22"/>
    </row>
  </sheetData>
  <sheetProtection selectLockedCells="1" selectUnlockedCells="1"/>
  <autoFilter ref="A11:L25"/>
  <mergeCells count="6">
    <mergeCell ref="A9:K9"/>
    <mergeCell ref="A11:A12"/>
    <mergeCell ref="D11:D12"/>
    <mergeCell ref="A28:K28"/>
    <mergeCell ref="C11:C12"/>
    <mergeCell ref="B11:B12"/>
  </mergeCells>
  <printOptions/>
  <pageMargins left="1.1416666666666666" right="0.39375" top="0.7875" bottom="0.7479166666666667" header="0.5118055555555555" footer="0.5118055555555555"/>
  <pageSetup fitToHeight="1" fitToWidth="1" horizontalDpi="300" verticalDpi="3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"/>
  <sheetViews>
    <sheetView view="pageBreakPreview" zoomScale="70" zoomScaleSheetLayoutView="70" zoomScalePageLayoutView="0" workbookViewId="0" topLeftCell="A1">
      <selection activeCell="F1" sqref="F1:H16384"/>
    </sheetView>
  </sheetViews>
  <sheetFormatPr defaultColWidth="9.140625" defaultRowHeight="15"/>
  <cols>
    <col min="1" max="1" width="5.140625" style="1" customWidth="1"/>
    <col min="2" max="2" width="60.00390625" style="1" customWidth="1"/>
    <col min="3" max="3" width="15.28125" style="1" customWidth="1"/>
    <col min="4" max="4" width="13.00390625" style="1" customWidth="1"/>
    <col min="5" max="5" width="15.140625" style="1" customWidth="1"/>
    <col min="6" max="8" width="0" style="1" hidden="1" customWidth="1"/>
    <col min="9" max="16384" width="9.140625" style="1" customWidth="1"/>
  </cols>
  <sheetData>
    <row r="1" spans="1:5" ht="15.75">
      <c r="A1" s="30"/>
      <c r="B1" s="22"/>
      <c r="C1" s="30" t="s">
        <v>598</v>
      </c>
      <c r="D1" s="22"/>
      <c r="E1" s="22"/>
    </row>
    <row r="2" spans="1:5" ht="30.75" customHeight="1">
      <c r="A2" s="31" t="s">
        <v>2</v>
      </c>
      <c r="B2" s="22"/>
      <c r="C2" s="30" t="s">
        <v>1</v>
      </c>
      <c r="D2" s="22"/>
      <c r="E2" s="22"/>
    </row>
    <row r="3" spans="1:5" ht="33" customHeight="1">
      <c r="A3" s="31"/>
      <c r="B3" s="22"/>
      <c r="C3" s="31" t="s">
        <v>3</v>
      </c>
      <c r="D3" s="22"/>
      <c r="E3" s="22"/>
    </row>
    <row r="4" spans="1:5" ht="15.75">
      <c r="A4" s="30"/>
      <c r="B4" s="22"/>
      <c r="C4" s="31" t="s">
        <v>4</v>
      </c>
      <c r="D4" s="22"/>
      <c r="E4" s="22"/>
    </row>
    <row r="5" spans="1:5" ht="15.75">
      <c r="A5" s="30"/>
      <c r="B5" s="22"/>
      <c r="C5" s="30" t="s">
        <v>5</v>
      </c>
      <c r="D5" s="22"/>
      <c r="E5" s="22"/>
    </row>
    <row r="6" spans="1:5" ht="36" customHeight="1">
      <c r="A6" s="33"/>
      <c r="B6" s="33"/>
      <c r="C6" s="32"/>
      <c r="D6" s="22"/>
      <c r="E6" s="22"/>
    </row>
    <row r="7" spans="1:5" ht="56.25" customHeight="1">
      <c r="A7" s="369" t="s">
        <v>630</v>
      </c>
      <c r="B7" s="369"/>
      <c r="C7" s="369"/>
      <c r="D7" s="369"/>
      <c r="E7" s="369"/>
    </row>
    <row r="8" spans="1:5" ht="16.5" customHeight="1">
      <c r="A8" s="40"/>
      <c r="B8" s="40"/>
      <c r="C8" s="40"/>
      <c r="D8" s="55"/>
      <c r="E8" s="55"/>
    </row>
    <row r="9" spans="1:5" ht="42" customHeight="1">
      <c r="A9" s="367" t="s">
        <v>6</v>
      </c>
      <c r="B9" s="367" t="s">
        <v>7</v>
      </c>
      <c r="C9" s="367" t="s">
        <v>599</v>
      </c>
      <c r="D9" s="367"/>
      <c r="E9" s="367"/>
    </row>
    <row r="10" spans="1:7" ht="15.75">
      <c r="A10" s="367"/>
      <c r="B10" s="367"/>
      <c r="C10" s="35" t="s">
        <v>8</v>
      </c>
      <c r="D10" s="35" t="s">
        <v>293</v>
      </c>
      <c r="E10" s="35" t="s">
        <v>617</v>
      </c>
      <c r="F10" s="22">
        <v>2021</v>
      </c>
      <c r="G10" s="22"/>
    </row>
    <row r="11" spans="1:8" ht="63" customHeight="1">
      <c r="A11" s="43">
        <v>1</v>
      </c>
      <c r="B11" s="56" t="s">
        <v>600</v>
      </c>
      <c r="C11" s="44">
        <f>285738+20000</f>
        <v>305738</v>
      </c>
      <c r="D11" s="46">
        <f>C11</f>
        <v>305738</v>
      </c>
      <c r="E11" s="46">
        <f>C11</f>
        <v>305738</v>
      </c>
      <c r="F11" s="245">
        <v>282600</v>
      </c>
      <c r="G11" s="223">
        <f>C11-F11</f>
        <v>23138</v>
      </c>
      <c r="H11" s="164" t="s">
        <v>646</v>
      </c>
    </row>
    <row r="12" spans="1:7" ht="60.75" customHeight="1">
      <c r="A12" s="43">
        <v>2</v>
      </c>
      <c r="B12" s="57" t="s">
        <v>563</v>
      </c>
      <c r="C12" s="44">
        <v>0</v>
      </c>
      <c r="D12" s="46">
        <v>5400</v>
      </c>
      <c r="E12" s="46">
        <v>5400</v>
      </c>
      <c r="F12" s="245">
        <v>3762</v>
      </c>
      <c r="G12" s="223">
        <f>C12-F12</f>
        <v>-3762</v>
      </c>
    </row>
    <row r="13" spans="1:5" ht="22.5" customHeight="1">
      <c r="A13" s="37"/>
      <c r="B13" s="24" t="s">
        <v>12</v>
      </c>
      <c r="C13" s="44">
        <f>SUM(C11:C12)</f>
        <v>305738</v>
      </c>
      <c r="D13" s="46">
        <f>SUM(D11:D12)</f>
        <v>311138</v>
      </c>
      <c r="E13" s="46">
        <f>SUM(E11:E12)</f>
        <v>311138</v>
      </c>
    </row>
    <row r="14" spans="1:5" ht="22.5" customHeight="1">
      <c r="A14" s="47"/>
      <c r="B14" s="48"/>
      <c r="C14" s="226"/>
      <c r="D14" s="58"/>
      <c r="E14" s="58"/>
    </row>
    <row r="15" spans="1:5" ht="15.75">
      <c r="A15" s="38"/>
      <c r="B15" s="36"/>
      <c r="C15" s="36"/>
      <c r="D15" s="22"/>
      <c r="E15" s="22"/>
    </row>
    <row r="16" spans="1:5" ht="15.75" customHeight="1">
      <c r="A16" s="368" t="s">
        <v>18</v>
      </c>
      <c r="B16" s="368"/>
      <c r="C16" s="368"/>
      <c r="D16" s="368"/>
      <c r="E16" s="368"/>
    </row>
    <row r="17" spans="1:5" ht="15">
      <c r="A17" s="22"/>
      <c r="B17" s="22"/>
      <c r="C17" s="22"/>
      <c r="D17" s="22"/>
      <c r="E17" s="22"/>
    </row>
    <row r="18" spans="1:5" ht="15">
      <c r="A18" s="22"/>
      <c r="B18" s="22"/>
      <c r="C18" s="22"/>
      <c r="D18" s="22"/>
      <c r="E18" s="22"/>
    </row>
  </sheetData>
  <sheetProtection selectLockedCells="1" selectUnlockedCells="1"/>
  <mergeCells count="5">
    <mergeCell ref="A7:E7"/>
    <mergeCell ref="A9:A10"/>
    <mergeCell ref="B9:B10"/>
    <mergeCell ref="C9:E9"/>
    <mergeCell ref="A16:E16"/>
  </mergeCells>
  <printOptions/>
  <pageMargins left="0.7875" right="0.39375" top="0.7479166666666667" bottom="0.39375" header="0.5118055555555555" footer="0.5118055555555555"/>
  <pageSetup fitToHeight="1" fitToWidth="1" horizontalDpi="300" verticalDpi="3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BreakPreview" zoomScale="70" zoomScaleSheetLayoutView="70" zoomScalePageLayoutView="0" workbookViewId="0" topLeftCell="A1">
      <selection activeCell="F1" sqref="F1:G16384"/>
    </sheetView>
  </sheetViews>
  <sheetFormatPr defaultColWidth="9.140625" defaultRowHeight="15"/>
  <cols>
    <col min="1" max="1" width="5.140625" style="1" customWidth="1"/>
    <col min="2" max="2" width="75.8515625" style="1" customWidth="1"/>
    <col min="3" max="3" width="15.421875" style="1" customWidth="1"/>
    <col min="4" max="5" width="14.7109375" style="1" customWidth="1"/>
    <col min="6" max="7" width="0" style="1" hidden="1" customWidth="1"/>
    <col min="8" max="16384" width="9.140625" style="1" customWidth="1"/>
  </cols>
  <sheetData>
    <row r="1" spans="1:3" s="22" customFormat="1" ht="15.75">
      <c r="A1" s="30"/>
      <c r="C1" s="30" t="s">
        <v>601</v>
      </c>
    </row>
    <row r="2" spans="1:3" s="22" customFormat="1" ht="27" customHeight="1">
      <c r="A2" s="31" t="s">
        <v>2</v>
      </c>
      <c r="C2" s="30" t="s">
        <v>1</v>
      </c>
    </row>
    <row r="3" spans="1:3" s="22" customFormat="1" ht="25.5" customHeight="1">
      <c r="A3" s="31"/>
      <c r="C3" s="31" t="s">
        <v>3</v>
      </c>
    </row>
    <row r="4" spans="1:5" s="22" customFormat="1" ht="15.75">
      <c r="A4" s="30"/>
      <c r="C4" s="31" t="s">
        <v>4</v>
      </c>
      <c r="D4" s="32"/>
      <c r="E4" s="32"/>
    </row>
    <row r="5" spans="1:5" s="22" customFormat="1" ht="15.75">
      <c r="A5" s="33"/>
      <c r="C5" s="30" t="s">
        <v>5</v>
      </c>
      <c r="D5" s="32"/>
      <c r="E5" s="32"/>
    </row>
    <row r="6" spans="1:5" s="22" customFormat="1" ht="36.75" customHeight="1">
      <c r="A6" s="33"/>
      <c r="B6" s="33"/>
      <c r="C6" s="30"/>
      <c r="D6" s="32"/>
      <c r="E6" s="32"/>
    </row>
    <row r="7" spans="1:9" s="22" customFormat="1" ht="41.25" customHeight="1">
      <c r="A7" s="369" t="s">
        <v>635</v>
      </c>
      <c r="B7" s="369"/>
      <c r="C7" s="369"/>
      <c r="D7" s="369"/>
      <c r="E7" s="369"/>
      <c r="F7" s="30"/>
      <c r="G7" s="30"/>
      <c r="H7" s="36"/>
      <c r="I7" s="36"/>
    </row>
    <row r="8" spans="1:9" s="22" customFormat="1" ht="16.5" customHeight="1">
      <c r="A8" s="34"/>
      <c r="B8" s="34"/>
      <c r="C8" s="34"/>
      <c r="D8" s="30"/>
      <c r="E8" s="30"/>
      <c r="F8" s="30"/>
      <c r="G8" s="30"/>
      <c r="H8" s="36"/>
      <c r="I8" s="36"/>
    </row>
    <row r="9" spans="1:9" s="22" customFormat="1" ht="49.5" customHeight="1">
      <c r="A9" s="367" t="s">
        <v>6</v>
      </c>
      <c r="B9" s="367" t="s">
        <v>7</v>
      </c>
      <c r="C9" s="376" t="s">
        <v>602</v>
      </c>
      <c r="D9" s="376"/>
      <c r="E9" s="376"/>
      <c r="F9" s="31"/>
      <c r="G9" s="31"/>
      <c r="H9" s="36"/>
      <c r="I9" s="36"/>
    </row>
    <row r="10" spans="1:9" s="22" customFormat="1" ht="15.75" customHeight="1">
      <c r="A10" s="367"/>
      <c r="B10" s="367"/>
      <c r="C10" s="35" t="s">
        <v>8</v>
      </c>
      <c r="D10" s="35" t="s">
        <v>293</v>
      </c>
      <c r="E10" s="35" t="s">
        <v>617</v>
      </c>
      <c r="F10" s="219" t="s">
        <v>624</v>
      </c>
      <c r="G10" s="224"/>
      <c r="H10" s="224"/>
      <c r="I10" s="224"/>
    </row>
    <row r="11" spans="1:9" s="22" customFormat="1" ht="33" customHeight="1">
      <c r="A11" s="43">
        <v>1</v>
      </c>
      <c r="B11" s="56" t="s">
        <v>603</v>
      </c>
      <c r="C11" s="44">
        <v>137</v>
      </c>
      <c r="D11" s="46">
        <f>C11</f>
        <v>137</v>
      </c>
      <c r="E11" s="46">
        <f>C11</f>
        <v>137</v>
      </c>
      <c r="F11" s="218">
        <v>111</v>
      </c>
      <c r="G11" s="225">
        <f>C11-F11</f>
        <v>26</v>
      </c>
      <c r="H11" s="36"/>
      <c r="I11" s="36"/>
    </row>
    <row r="12" spans="1:5" s="22" customFormat="1" ht="22.5" customHeight="1">
      <c r="A12" s="37"/>
      <c r="B12" s="24" t="s">
        <v>12</v>
      </c>
      <c r="C12" s="44">
        <f>SUM(C11:C11)</f>
        <v>137</v>
      </c>
      <c r="D12" s="46">
        <f>D11</f>
        <v>137</v>
      </c>
      <c r="E12" s="46">
        <f>E11</f>
        <v>137</v>
      </c>
    </row>
    <row r="13" spans="1:5" ht="22.5" customHeight="1">
      <c r="A13" s="47"/>
      <c r="B13" s="48"/>
      <c r="C13" s="217"/>
      <c r="D13" s="49"/>
      <c r="E13" s="49"/>
    </row>
    <row r="14" spans="1:5" ht="15.75">
      <c r="A14" s="38"/>
      <c r="B14" s="32"/>
      <c r="C14" s="32"/>
      <c r="D14" s="32"/>
      <c r="E14" s="32"/>
    </row>
    <row r="15" spans="1:5" ht="15.75" customHeight="1">
      <c r="A15" s="368" t="s">
        <v>18</v>
      </c>
      <c r="B15" s="368"/>
      <c r="C15" s="368"/>
      <c r="D15" s="368"/>
      <c r="E15" s="368"/>
    </row>
    <row r="16" spans="1:5" ht="15">
      <c r="A16" s="22"/>
      <c r="B16" s="22"/>
      <c r="C16" s="22"/>
      <c r="D16" s="22"/>
      <c r="E16" s="22"/>
    </row>
    <row r="17" spans="1:5" ht="15">
      <c r="A17" s="22"/>
      <c r="B17" s="22"/>
      <c r="C17" s="22"/>
      <c r="D17" s="22"/>
      <c r="E17" s="22"/>
    </row>
  </sheetData>
  <sheetProtection/>
  <mergeCells count="5">
    <mergeCell ref="A7:E7"/>
    <mergeCell ref="A9:A10"/>
    <mergeCell ref="B9:B10"/>
    <mergeCell ref="C9:E9"/>
    <mergeCell ref="A15:E1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view="pageBreakPreview" zoomScale="70" zoomScaleSheetLayoutView="70" zoomScalePageLayoutView="0" workbookViewId="0" topLeftCell="A1">
      <selection activeCell="F1" sqref="F1:H16384"/>
    </sheetView>
  </sheetViews>
  <sheetFormatPr defaultColWidth="9.140625" defaultRowHeight="15"/>
  <cols>
    <col min="1" max="1" width="5.140625" style="1" customWidth="1"/>
    <col min="2" max="2" width="69.28125" style="1" customWidth="1"/>
    <col min="3" max="3" width="15.421875" style="1" customWidth="1"/>
    <col min="4" max="4" width="17.7109375" style="1" customWidth="1"/>
    <col min="5" max="5" width="16.8515625" style="1" customWidth="1"/>
    <col min="6" max="8" width="0" style="1" hidden="1" customWidth="1"/>
    <col min="9" max="16384" width="9.140625" style="1" customWidth="1"/>
  </cols>
  <sheetData>
    <row r="1" spans="1:5" s="22" customFormat="1" ht="15.75">
      <c r="A1" s="30"/>
      <c r="B1" s="30"/>
      <c r="C1" s="30" t="s">
        <v>604</v>
      </c>
      <c r="E1" s="32"/>
    </row>
    <row r="2" spans="1:5" s="22" customFormat="1" ht="32.25" customHeight="1">
      <c r="A2" s="31" t="s">
        <v>2</v>
      </c>
      <c r="B2" s="31"/>
      <c r="C2" s="30" t="s">
        <v>1</v>
      </c>
      <c r="E2" s="32"/>
    </row>
    <row r="3" spans="1:5" s="22" customFormat="1" ht="27" customHeight="1">
      <c r="A3" s="31"/>
      <c r="B3" s="31"/>
      <c r="C3" s="31" t="s">
        <v>3</v>
      </c>
      <c r="E3" s="42"/>
    </row>
    <row r="4" spans="1:5" s="22" customFormat="1" ht="15.75">
      <c r="A4" s="30"/>
      <c r="B4" s="30"/>
      <c r="C4" s="31" t="s">
        <v>4</v>
      </c>
      <c r="E4" s="32"/>
    </row>
    <row r="5" spans="1:5" s="22" customFormat="1" ht="15.75">
      <c r="A5" s="30"/>
      <c r="B5" s="30"/>
      <c r="C5" s="30" t="s">
        <v>5</v>
      </c>
      <c r="E5" s="32"/>
    </row>
    <row r="6" spans="1:5" s="22" customFormat="1" ht="34.5" customHeight="1">
      <c r="A6" s="33"/>
      <c r="B6" s="33"/>
      <c r="C6" s="32"/>
      <c r="D6" s="32"/>
      <c r="E6" s="32"/>
    </row>
    <row r="7" spans="1:5" s="22" customFormat="1" ht="41.25" customHeight="1">
      <c r="A7" s="369" t="s">
        <v>636</v>
      </c>
      <c r="B7" s="369"/>
      <c r="C7" s="369"/>
      <c r="D7" s="369"/>
      <c r="E7" s="369"/>
    </row>
    <row r="8" spans="1:5" s="22" customFormat="1" ht="15.75" customHeight="1">
      <c r="A8" s="34"/>
      <c r="B8" s="34"/>
      <c r="C8" s="34"/>
      <c r="D8" s="30"/>
      <c r="E8" s="30"/>
    </row>
    <row r="9" spans="1:5" s="22" customFormat="1" ht="60.75" customHeight="1">
      <c r="A9" s="367" t="s">
        <v>6</v>
      </c>
      <c r="B9" s="367" t="s">
        <v>7</v>
      </c>
      <c r="C9" s="367" t="s">
        <v>605</v>
      </c>
      <c r="D9" s="367"/>
      <c r="E9" s="367"/>
    </row>
    <row r="10" spans="1:5" s="22" customFormat="1" ht="15.75">
      <c r="A10" s="367"/>
      <c r="B10" s="367"/>
      <c r="C10" s="35" t="s">
        <v>8</v>
      </c>
      <c r="D10" s="35" t="s">
        <v>293</v>
      </c>
      <c r="E10" s="227" t="s">
        <v>617</v>
      </c>
    </row>
    <row r="11" spans="1:8" ht="15.75">
      <c r="A11" s="43">
        <v>1</v>
      </c>
      <c r="B11" s="57" t="s">
        <v>393</v>
      </c>
      <c r="C11" s="44">
        <v>10</v>
      </c>
      <c r="D11" s="37">
        <v>10</v>
      </c>
      <c r="E11" s="228">
        <v>10</v>
      </c>
      <c r="F11" s="226">
        <v>10</v>
      </c>
      <c r="G11" s="223">
        <f>C11-F11</f>
        <v>0</v>
      </c>
      <c r="H11" s="22" t="s">
        <v>647</v>
      </c>
    </row>
    <row r="12" spans="1:8" s="22" customFormat="1" ht="31.5">
      <c r="A12" s="43">
        <v>2</v>
      </c>
      <c r="B12" s="57" t="s">
        <v>603</v>
      </c>
      <c r="C12" s="44">
        <f>120+5</f>
        <v>125</v>
      </c>
      <c r="D12" s="262">
        <f>C12</f>
        <v>125</v>
      </c>
      <c r="E12" s="263">
        <f>C12</f>
        <v>125</v>
      </c>
      <c r="F12" s="226">
        <v>120</v>
      </c>
      <c r="G12" s="223">
        <f>C12-F12</f>
        <v>5</v>
      </c>
      <c r="H12" s="22" t="s">
        <v>648</v>
      </c>
    </row>
    <row r="13" spans="1:8" s="22" customFormat="1" ht="47.25">
      <c r="A13" s="59">
        <v>3</v>
      </c>
      <c r="B13" s="57" t="s">
        <v>561</v>
      </c>
      <c r="C13" s="44">
        <v>4</v>
      </c>
      <c r="D13" s="37">
        <v>4</v>
      </c>
      <c r="E13" s="228">
        <v>4</v>
      </c>
      <c r="F13" s="226">
        <v>4</v>
      </c>
      <c r="G13" s="223">
        <f>C13-F13</f>
        <v>0</v>
      </c>
      <c r="H13" s="22" t="s">
        <v>642</v>
      </c>
    </row>
    <row r="14" spans="1:5" s="22" customFormat="1" ht="30" customHeight="1">
      <c r="A14" s="37"/>
      <c r="B14" s="24" t="s">
        <v>12</v>
      </c>
      <c r="C14" s="44">
        <f>SUM(C11:C13)</f>
        <v>139</v>
      </c>
      <c r="D14" s="44">
        <f>SUM(D11:D13)</f>
        <v>139</v>
      </c>
      <c r="E14" s="236">
        <f>SUM(E11:E13)</f>
        <v>139</v>
      </c>
    </row>
    <row r="15" spans="1:5" ht="18" customHeight="1">
      <c r="A15" s="51"/>
      <c r="B15" s="52"/>
      <c r="C15" s="53"/>
      <c r="D15" s="129"/>
      <c r="E15" s="129"/>
    </row>
    <row r="16" spans="1:5" ht="15.75">
      <c r="A16" s="54"/>
      <c r="B16" s="2"/>
      <c r="C16" s="2"/>
      <c r="D16" s="2"/>
      <c r="E16" s="2"/>
    </row>
    <row r="17" spans="1:5" ht="15.75" customHeight="1">
      <c r="A17" s="364" t="s">
        <v>18</v>
      </c>
      <c r="B17" s="364"/>
      <c r="C17" s="364"/>
      <c r="D17" s="364"/>
      <c r="E17" s="364"/>
    </row>
  </sheetData>
  <sheetProtection/>
  <mergeCells count="5">
    <mergeCell ref="A7:E7"/>
    <mergeCell ref="A9:A10"/>
    <mergeCell ref="B9:B10"/>
    <mergeCell ref="C9:E9"/>
    <mergeCell ref="A17:E1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view="pageBreakPreview" zoomScale="70" zoomScaleSheetLayoutView="70" zoomScalePageLayoutView="0" workbookViewId="0" topLeftCell="A1">
      <selection activeCell="F1" sqref="F1:G16384"/>
    </sheetView>
  </sheetViews>
  <sheetFormatPr defaultColWidth="9.140625" defaultRowHeight="15"/>
  <cols>
    <col min="1" max="1" width="5.140625" style="1" customWidth="1"/>
    <col min="2" max="2" width="69.28125" style="1" customWidth="1"/>
    <col min="3" max="3" width="16.421875" style="1" customWidth="1"/>
    <col min="4" max="4" width="17.7109375" style="1" customWidth="1"/>
    <col min="5" max="5" width="16.8515625" style="1" customWidth="1"/>
    <col min="6" max="6" width="6.140625" style="22" hidden="1" customWidth="1"/>
    <col min="7" max="7" width="0" style="1" hidden="1" customWidth="1"/>
    <col min="8" max="16384" width="9.140625" style="1" customWidth="1"/>
  </cols>
  <sheetData>
    <row r="1" spans="1:5" ht="15.75">
      <c r="A1" s="30"/>
      <c r="B1" s="30"/>
      <c r="C1" s="30" t="s">
        <v>611</v>
      </c>
      <c r="D1" s="22"/>
      <c r="E1" s="32"/>
    </row>
    <row r="2" spans="1:5" ht="32.25" customHeight="1">
      <c r="A2" s="31" t="s">
        <v>287</v>
      </c>
      <c r="B2" s="31"/>
      <c r="C2" s="30" t="s">
        <v>1</v>
      </c>
      <c r="D2" s="22"/>
      <c r="E2" s="32"/>
    </row>
    <row r="3" spans="1:5" ht="27" customHeight="1">
      <c r="A3" s="31"/>
      <c r="B3" s="31"/>
      <c r="C3" s="31" t="s">
        <v>3</v>
      </c>
      <c r="D3" s="22"/>
      <c r="E3" s="42"/>
    </row>
    <row r="4" spans="1:5" ht="15.75">
      <c r="A4" s="30"/>
      <c r="B4" s="30"/>
      <c r="C4" s="31" t="s">
        <v>4</v>
      </c>
      <c r="D4" s="22"/>
      <c r="E4" s="32"/>
    </row>
    <row r="5" spans="1:5" ht="15.75">
      <c r="A5" s="30"/>
      <c r="B5" s="30"/>
      <c r="C5" s="30" t="s">
        <v>288</v>
      </c>
      <c r="D5" s="22"/>
      <c r="E5" s="32"/>
    </row>
    <row r="6" spans="1:5" ht="34.5" customHeight="1">
      <c r="A6" s="33"/>
      <c r="B6" s="33"/>
      <c r="C6" s="32"/>
      <c r="D6" s="32"/>
      <c r="E6" s="32"/>
    </row>
    <row r="7" spans="1:5" ht="75" customHeight="1">
      <c r="A7" s="369" t="s">
        <v>631</v>
      </c>
      <c r="B7" s="369"/>
      <c r="C7" s="369"/>
      <c r="D7" s="369"/>
      <c r="E7" s="369"/>
    </row>
    <row r="8" spans="1:5" ht="15.75" customHeight="1">
      <c r="A8" s="34"/>
      <c r="B8" s="34"/>
      <c r="C8" s="34"/>
      <c r="D8" s="30"/>
      <c r="E8" s="30"/>
    </row>
    <row r="9" spans="1:5" ht="69.75" customHeight="1">
      <c r="A9" s="367" t="s">
        <v>6</v>
      </c>
      <c r="B9" s="367" t="s">
        <v>7</v>
      </c>
      <c r="C9" s="367" t="s">
        <v>591</v>
      </c>
      <c r="D9" s="367"/>
      <c r="E9" s="367"/>
    </row>
    <row r="10" spans="1:6" ht="24.75" customHeight="1">
      <c r="A10" s="367"/>
      <c r="B10" s="367"/>
      <c r="C10" s="35" t="s">
        <v>8</v>
      </c>
      <c r="D10" s="35" t="s">
        <v>293</v>
      </c>
      <c r="E10" s="35" t="s">
        <v>617</v>
      </c>
      <c r="F10" s="22">
        <v>2021</v>
      </c>
    </row>
    <row r="11" spans="1:7" ht="65.25" customHeight="1">
      <c r="A11" s="43">
        <v>1</v>
      </c>
      <c r="B11" s="24" t="s">
        <v>592</v>
      </c>
      <c r="C11" s="44">
        <f>1500+500</f>
        <v>2000</v>
      </c>
      <c r="D11" s="46">
        <v>2000</v>
      </c>
      <c r="E11" s="46">
        <v>2000</v>
      </c>
      <c r="F11" s="238">
        <v>2000</v>
      </c>
      <c r="G11" s="164">
        <f>C11-F11</f>
        <v>0</v>
      </c>
    </row>
    <row r="12" spans="1:7" ht="65.25" customHeight="1">
      <c r="A12" s="59">
        <v>2</v>
      </c>
      <c r="B12" s="24" t="s">
        <v>593</v>
      </c>
      <c r="C12" s="44">
        <v>1800</v>
      </c>
      <c r="D12" s="46">
        <v>1800</v>
      </c>
      <c r="E12" s="46">
        <v>1800</v>
      </c>
      <c r="F12" s="238">
        <v>1315</v>
      </c>
      <c r="G12" s="223">
        <f>C12-F12</f>
        <v>485</v>
      </c>
    </row>
    <row r="13" spans="1:5" ht="30" customHeight="1">
      <c r="A13" s="37"/>
      <c r="B13" s="24" t="s">
        <v>12</v>
      </c>
      <c r="C13" s="44">
        <f>SUM(C11:C12)</f>
        <v>3800</v>
      </c>
      <c r="D13" s="44">
        <f>SUM(D11:D12)</f>
        <v>3800</v>
      </c>
      <c r="E13" s="44">
        <f>SUM(E11:E12)</f>
        <v>3800</v>
      </c>
    </row>
    <row r="14" spans="1:5" ht="18" customHeight="1">
      <c r="A14" s="51"/>
      <c r="B14" s="52"/>
      <c r="C14" s="53"/>
      <c r="D14" s="71"/>
      <c r="E14" s="71"/>
    </row>
    <row r="15" spans="1:5" ht="15.75">
      <c r="A15" s="54"/>
      <c r="B15" s="2"/>
      <c r="C15" s="2"/>
      <c r="D15" s="2"/>
      <c r="E15" s="2"/>
    </row>
    <row r="16" spans="1:5" ht="15.75">
      <c r="A16" s="364" t="s">
        <v>18</v>
      </c>
      <c r="B16" s="364"/>
      <c r="C16" s="364"/>
      <c r="D16" s="364"/>
      <c r="E16" s="364"/>
    </row>
  </sheetData>
  <sheetProtection/>
  <mergeCells count="5">
    <mergeCell ref="A7:E7"/>
    <mergeCell ref="A9:A10"/>
    <mergeCell ref="B9:B10"/>
    <mergeCell ref="C9:E9"/>
    <mergeCell ref="A16:E1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1"/>
  <sheetViews>
    <sheetView view="pageBreakPreview" zoomScale="70" zoomScaleSheetLayoutView="70" zoomScalePageLayoutView="0" workbookViewId="0" topLeftCell="A1">
      <selection activeCell="G1" sqref="G1:H16384"/>
    </sheetView>
  </sheetViews>
  <sheetFormatPr defaultColWidth="9.140625" defaultRowHeight="15"/>
  <cols>
    <col min="1" max="1" width="5.140625" style="1" customWidth="1"/>
    <col min="2" max="2" width="64.28125" style="1" customWidth="1"/>
    <col min="3" max="3" width="15.28125" style="1" customWidth="1"/>
    <col min="4" max="6" width="18.140625" style="1" customWidth="1"/>
    <col min="7" max="8" width="0" style="1" hidden="1" customWidth="1"/>
    <col min="9" max="16384" width="9.140625" style="1" customWidth="1"/>
  </cols>
  <sheetData>
    <row r="1" spans="1:6" ht="15.75">
      <c r="A1" s="22"/>
      <c r="B1" s="22"/>
      <c r="C1" s="22"/>
      <c r="D1" s="218" t="s">
        <v>637</v>
      </c>
      <c r="E1" s="22"/>
      <c r="F1" s="22"/>
    </row>
    <row r="2" spans="1:6" ht="15.75">
      <c r="A2" s="22"/>
      <c r="B2" s="22"/>
      <c r="C2" s="22"/>
      <c r="D2" s="218"/>
      <c r="E2" s="22"/>
      <c r="F2" s="22"/>
    </row>
    <row r="3" spans="1:6" ht="15.75">
      <c r="A3" s="30"/>
      <c r="B3" s="30"/>
      <c r="C3" s="22"/>
      <c r="D3" s="30" t="s">
        <v>1</v>
      </c>
      <c r="E3" s="22"/>
      <c r="F3" s="22"/>
    </row>
    <row r="4" spans="1:6" ht="32.25" customHeight="1">
      <c r="A4" s="31" t="s">
        <v>287</v>
      </c>
      <c r="B4" s="31"/>
      <c r="C4" s="22"/>
      <c r="D4" s="31" t="s">
        <v>3</v>
      </c>
      <c r="E4" s="22"/>
      <c r="F4" s="22"/>
    </row>
    <row r="5" spans="1:6" ht="27" customHeight="1">
      <c r="A5" s="31"/>
      <c r="B5" s="31"/>
      <c r="C5" s="22"/>
      <c r="D5" s="31" t="s">
        <v>4</v>
      </c>
      <c r="E5" s="22"/>
      <c r="F5" s="22"/>
    </row>
    <row r="6" spans="1:6" ht="15.75">
      <c r="A6" s="30"/>
      <c r="B6" s="30"/>
      <c r="C6" s="22"/>
      <c r="D6" s="30" t="s">
        <v>288</v>
      </c>
      <c r="E6" s="22"/>
      <c r="F6" s="22"/>
    </row>
    <row r="7" spans="1:6" ht="15.75">
      <c r="A7" s="30"/>
      <c r="B7" s="30"/>
      <c r="C7" s="30"/>
      <c r="D7" s="22"/>
      <c r="E7" s="22"/>
      <c r="F7" s="22"/>
    </row>
    <row r="8" spans="1:6" ht="34.5" customHeight="1">
      <c r="A8" s="33"/>
      <c r="B8" s="33"/>
      <c r="C8" s="33"/>
      <c r="D8" s="22"/>
      <c r="E8" s="22"/>
      <c r="F8" s="22"/>
    </row>
    <row r="9" spans="1:6" ht="45" customHeight="1">
      <c r="A9" s="369" t="s">
        <v>632</v>
      </c>
      <c r="B9" s="369"/>
      <c r="C9" s="369"/>
      <c r="D9" s="369"/>
      <c r="E9" s="369"/>
      <c r="F9" s="369"/>
    </row>
    <row r="10" spans="1:6" ht="15.75" customHeight="1">
      <c r="A10" s="34"/>
      <c r="B10" s="34"/>
      <c r="C10" s="34"/>
      <c r="D10" s="22"/>
      <c r="E10" s="22"/>
      <c r="F10" s="22"/>
    </row>
    <row r="11" spans="1:6" ht="60.75" customHeight="1">
      <c r="A11" s="367" t="s">
        <v>6</v>
      </c>
      <c r="B11" s="367" t="s">
        <v>7</v>
      </c>
      <c r="C11" s="362" t="s">
        <v>289</v>
      </c>
      <c r="D11" s="367" t="s">
        <v>21</v>
      </c>
      <c r="E11" s="367"/>
      <c r="F11" s="367"/>
    </row>
    <row r="12" spans="1:7" ht="15.75">
      <c r="A12" s="367"/>
      <c r="B12" s="367"/>
      <c r="C12" s="363"/>
      <c r="D12" s="35" t="s">
        <v>8</v>
      </c>
      <c r="E12" s="35" t="s">
        <v>293</v>
      </c>
      <c r="F12" s="35" t="s">
        <v>617</v>
      </c>
      <c r="G12" s="22">
        <v>2021</v>
      </c>
    </row>
    <row r="13" spans="1:9" ht="47.25">
      <c r="A13" s="29">
        <v>1</v>
      </c>
      <c r="B13" s="24" t="s">
        <v>593</v>
      </c>
      <c r="C13" s="24" t="s">
        <v>290</v>
      </c>
      <c r="D13" s="185">
        <v>880</v>
      </c>
      <c r="E13" s="185">
        <f aca="true" t="shared" si="0" ref="E13:F16">D13</f>
        <v>880</v>
      </c>
      <c r="F13" s="185">
        <f t="shared" si="0"/>
        <v>880</v>
      </c>
      <c r="G13" s="22">
        <v>730</v>
      </c>
      <c r="H13" s="202">
        <f>D13-G13</f>
        <v>150</v>
      </c>
      <c r="I13" s="22"/>
    </row>
    <row r="14" spans="1:9" ht="47.25">
      <c r="A14" s="29">
        <v>2</v>
      </c>
      <c r="B14" s="24" t="s">
        <v>593</v>
      </c>
      <c r="C14" s="24" t="s">
        <v>291</v>
      </c>
      <c r="D14" s="185">
        <v>940</v>
      </c>
      <c r="E14" s="185">
        <f t="shared" si="0"/>
        <v>940</v>
      </c>
      <c r="F14" s="185">
        <f t="shared" si="0"/>
        <v>940</v>
      </c>
      <c r="G14" s="22">
        <v>900</v>
      </c>
      <c r="H14" s="202">
        <f>D14-G14</f>
        <v>40</v>
      </c>
      <c r="I14" s="22"/>
    </row>
    <row r="15" spans="1:9" ht="47.25">
      <c r="A15" s="29">
        <v>3</v>
      </c>
      <c r="B15" s="24" t="s">
        <v>593</v>
      </c>
      <c r="C15" s="24" t="s">
        <v>149</v>
      </c>
      <c r="D15" s="185">
        <v>940</v>
      </c>
      <c r="E15" s="185">
        <f t="shared" si="0"/>
        <v>940</v>
      </c>
      <c r="F15" s="185">
        <f t="shared" si="0"/>
        <v>940</v>
      </c>
      <c r="G15" s="22">
        <v>1030</v>
      </c>
      <c r="H15" s="202">
        <f>D15-G15</f>
        <v>-90</v>
      </c>
      <c r="I15" s="22"/>
    </row>
    <row r="16" spans="1:9" ht="47.25">
      <c r="A16" s="241">
        <v>4</v>
      </c>
      <c r="B16" s="242" t="s">
        <v>593</v>
      </c>
      <c r="C16" s="242" t="s">
        <v>606</v>
      </c>
      <c r="D16" s="185">
        <v>90</v>
      </c>
      <c r="E16" s="185">
        <f t="shared" si="0"/>
        <v>90</v>
      </c>
      <c r="F16" s="185">
        <f t="shared" si="0"/>
        <v>90</v>
      </c>
      <c r="G16" s="22">
        <v>75</v>
      </c>
      <c r="H16" s="202">
        <f>D16-G16</f>
        <v>15</v>
      </c>
      <c r="I16" s="22"/>
    </row>
    <row r="17" spans="1:6" ht="15.75">
      <c r="A17" s="243"/>
      <c r="B17" s="244" t="s">
        <v>607</v>
      </c>
      <c r="C17" s="243"/>
      <c r="D17" s="240">
        <f>SUM(D13:D16)</f>
        <v>2850</v>
      </c>
      <c r="E17" s="239">
        <f>SUM(E13:E16)</f>
        <v>2850</v>
      </c>
      <c r="F17" s="239">
        <f>SUM(F13:F16)</f>
        <v>2850</v>
      </c>
    </row>
    <row r="18" spans="1:3" ht="15">
      <c r="A18" s="22"/>
      <c r="B18" s="22"/>
      <c r="C18" s="22"/>
    </row>
    <row r="19" spans="1:3" ht="15.75">
      <c r="A19" s="364" t="s">
        <v>18</v>
      </c>
      <c r="B19" s="364"/>
      <c r="C19" s="364"/>
    </row>
    <row r="20" spans="1:3" ht="15">
      <c r="A20" s="22"/>
      <c r="B20" s="22"/>
      <c r="C20" s="22"/>
    </row>
    <row r="21" ht="15">
      <c r="D21" s="3"/>
    </row>
  </sheetData>
  <sheetProtection/>
  <mergeCells count="6">
    <mergeCell ref="A9:F9"/>
    <mergeCell ref="A11:A12"/>
    <mergeCell ref="B11:B12"/>
    <mergeCell ref="C11:C12"/>
    <mergeCell ref="D11:F11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="70" zoomScaleSheetLayoutView="70" zoomScalePageLayoutView="0" workbookViewId="0" topLeftCell="A1">
      <selection activeCell="F1" sqref="F1:G16384"/>
    </sheetView>
  </sheetViews>
  <sheetFormatPr defaultColWidth="9.140625" defaultRowHeight="15"/>
  <cols>
    <col min="1" max="1" width="5.421875" style="1" customWidth="1"/>
    <col min="2" max="2" width="56.8515625" style="1" customWidth="1"/>
    <col min="3" max="5" width="16.57421875" style="1" customWidth="1"/>
    <col min="6" max="7" width="0" style="1" hidden="1" customWidth="1"/>
    <col min="8" max="16384" width="9.140625" style="1" customWidth="1"/>
  </cols>
  <sheetData>
    <row r="1" spans="1:5" ht="15.75">
      <c r="A1" s="30"/>
      <c r="B1" s="30"/>
      <c r="C1" s="218" t="s">
        <v>638</v>
      </c>
      <c r="D1" s="22"/>
      <c r="E1" s="32"/>
    </row>
    <row r="2" spans="1:5" ht="15.75">
      <c r="A2" s="30"/>
      <c r="B2" s="30"/>
      <c r="C2" s="218"/>
      <c r="D2" s="22"/>
      <c r="E2" s="32"/>
    </row>
    <row r="3" spans="1:5" ht="15.75">
      <c r="A3" s="31" t="s">
        <v>287</v>
      </c>
      <c r="B3" s="31"/>
      <c r="C3" s="30" t="s">
        <v>1</v>
      </c>
      <c r="D3" s="22"/>
      <c r="E3" s="32"/>
    </row>
    <row r="4" spans="1:5" ht="15.75">
      <c r="A4" s="31"/>
      <c r="B4" s="31"/>
      <c r="C4" s="31" t="s">
        <v>3</v>
      </c>
      <c r="D4" s="22"/>
      <c r="E4" s="42"/>
    </row>
    <row r="5" spans="1:5" ht="15.75">
      <c r="A5" s="30"/>
      <c r="B5" s="30"/>
      <c r="C5" s="31" t="s">
        <v>4</v>
      </c>
      <c r="D5" s="22"/>
      <c r="E5" s="32"/>
    </row>
    <row r="6" spans="1:5" ht="15.75">
      <c r="A6" s="30"/>
      <c r="B6" s="30"/>
      <c r="C6" s="30" t="s">
        <v>288</v>
      </c>
      <c r="D6" s="22"/>
      <c r="E6" s="32"/>
    </row>
    <row r="7" spans="1:5" ht="15.75">
      <c r="A7" s="33"/>
      <c r="B7" s="33"/>
      <c r="C7" s="32"/>
      <c r="D7" s="32"/>
      <c r="E7" s="32"/>
    </row>
    <row r="8" spans="1:5" ht="36.75" customHeight="1">
      <c r="A8" s="369" t="s">
        <v>633</v>
      </c>
      <c r="B8" s="369"/>
      <c r="C8" s="369"/>
      <c r="D8" s="369"/>
      <c r="E8" s="369"/>
    </row>
    <row r="9" spans="1:5" ht="15.75">
      <c r="A9" s="34"/>
      <c r="B9" s="34"/>
      <c r="C9" s="34"/>
      <c r="D9" s="30"/>
      <c r="E9" s="30"/>
    </row>
    <row r="10" spans="1:7" ht="38.25" customHeight="1">
      <c r="A10" s="367" t="s">
        <v>6</v>
      </c>
      <c r="B10" s="367" t="s">
        <v>7</v>
      </c>
      <c r="C10" s="367" t="s">
        <v>594</v>
      </c>
      <c r="D10" s="367"/>
      <c r="E10" s="367"/>
      <c r="F10" s="22"/>
      <c r="G10" s="22"/>
    </row>
    <row r="11" spans="1:7" ht="15.75">
      <c r="A11" s="367"/>
      <c r="B11" s="367"/>
      <c r="C11" s="35" t="s">
        <v>8</v>
      </c>
      <c r="D11" s="35" t="s">
        <v>293</v>
      </c>
      <c r="E11" s="35" t="s">
        <v>617</v>
      </c>
      <c r="F11" s="22">
        <v>2021</v>
      </c>
      <c r="G11" s="22"/>
    </row>
    <row r="12" spans="1:7" ht="83.25" customHeight="1">
      <c r="A12" s="43">
        <v>1</v>
      </c>
      <c r="B12" s="50" t="s">
        <v>595</v>
      </c>
      <c r="C12" s="44">
        <v>143</v>
      </c>
      <c r="D12" s="46">
        <f>C12</f>
        <v>143</v>
      </c>
      <c r="E12" s="46">
        <f>C12</f>
        <v>143</v>
      </c>
      <c r="F12" s="22">
        <v>142</v>
      </c>
      <c r="G12" s="222">
        <f>C12-F12</f>
        <v>1</v>
      </c>
    </row>
    <row r="13" spans="1:7" ht="15.75">
      <c r="A13" s="37"/>
      <c r="B13" s="24" t="s">
        <v>12</v>
      </c>
      <c r="C13" s="44">
        <f>SUM(C12:C12)</f>
        <v>143</v>
      </c>
      <c r="D13" s="44">
        <f>SUM(D12:D12)</f>
        <v>143</v>
      </c>
      <c r="E13" s="44">
        <f>SUM(E12:E12)</f>
        <v>143</v>
      </c>
      <c r="F13" s="22"/>
      <c r="G13" s="22"/>
    </row>
    <row r="14" spans="1:7" ht="15.75">
      <c r="A14" s="47"/>
      <c r="B14" s="48"/>
      <c r="C14" s="217"/>
      <c r="D14" s="41"/>
      <c r="E14" s="41"/>
      <c r="F14" s="22"/>
      <c r="G14" s="22"/>
    </row>
    <row r="15" spans="1:7" ht="15.75">
      <c r="A15" s="38"/>
      <c r="B15" s="32"/>
      <c r="C15" s="32"/>
      <c r="D15" s="32"/>
      <c r="E15" s="32"/>
      <c r="F15" s="22"/>
      <c r="G15" s="22"/>
    </row>
    <row r="16" spans="1:7" ht="15.75">
      <c r="A16" s="364" t="s">
        <v>18</v>
      </c>
      <c r="B16" s="364"/>
      <c r="C16" s="364"/>
      <c r="D16" s="364"/>
      <c r="E16" s="364"/>
      <c r="F16" s="22"/>
      <c r="G16" s="22"/>
    </row>
    <row r="17" spans="1:7" ht="15">
      <c r="A17" s="22"/>
      <c r="B17" s="22"/>
      <c r="C17" s="22"/>
      <c r="D17" s="22"/>
      <c r="E17" s="22"/>
      <c r="F17" s="22"/>
      <c r="G17" s="22"/>
    </row>
  </sheetData>
  <sheetProtection/>
  <mergeCells count="5">
    <mergeCell ref="A8:E8"/>
    <mergeCell ref="A10:A11"/>
    <mergeCell ref="B10:B11"/>
    <mergeCell ref="C10:E10"/>
    <mergeCell ref="A16:E1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9"/>
  <sheetViews>
    <sheetView view="pageBreakPreview" zoomScale="70" zoomScaleSheetLayoutView="70" zoomScalePageLayoutView="0" workbookViewId="0" topLeftCell="A1">
      <pane xSplit="4" ySplit="10" topLeftCell="E11" activePane="bottomRight" state="frozen"/>
      <selection pane="topLeft" activeCell="A1" sqref="A1"/>
      <selection pane="topRight" activeCell="C1" sqref="C1"/>
      <selection pane="bottomLeft" activeCell="A40" sqref="A40"/>
      <selection pane="bottomRight" activeCell="M1" sqref="M1:N16384"/>
    </sheetView>
  </sheetViews>
  <sheetFormatPr defaultColWidth="9.140625" defaultRowHeight="15"/>
  <cols>
    <col min="1" max="1" width="5.140625" style="2" customWidth="1"/>
    <col min="2" max="2" width="14.7109375" style="2" hidden="1" customWidth="1"/>
    <col min="3" max="3" width="24.8515625" style="2" hidden="1" customWidth="1"/>
    <col min="4" max="4" width="63.00390625" style="2" customWidth="1"/>
    <col min="5" max="5" width="14.57421875" style="2" customWidth="1"/>
    <col min="6" max="9" width="11.28125" style="4" customWidth="1"/>
    <col min="10" max="10" width="12.28125" style="2" customWidth="1"/>
    <col min="11" max="11" width="12.7109375" style="5" customWidth="1"/>
    <col min="12" max="12" width="11.7109375" style="5" customWidth="1"/>
    <col min="13" max="14" width="9.140625" style="1" hidden="1" customWidth="1"/>
    <col min="15" max="16" width="9.140625" style="1" customWidth="1"/>
    <col min="17" max="19" width="4.421875" style="1" customWidth="1"/>
    <col min="20" max="16384" width="9.140625" style="1" customWidth="1"/>
  </cols>
  <sheetData>
    <row r="1" spans="1:12" ht="15.75">
      <c r="A1" s="30"/>
      <c r="B1" s="30"/>
      <c r="C1" s="30"/>
      <c r="D1" s="30"/>
      <c r="E1" s="30"/>
      <c r="F1" s="30"/>
      <c r="G1" s="30"/>
      <c r="H1" s="207"/>
      <c r="I1" s="30" t="s">
        <v>639</v>
      </c>
      <c r="J1" s="30"/>
      <c r="K1" s="30"/>
      <c r="L1" s="30"/>
    </row>
    <row r="2" spans="1:12" ht="28.5" customHeight="1">
      <c r="A2" s="31" t="s">
        <v>287</v>
      </c>
      <c r="B2" s="31"/>
      <c r="C2" s="31"/>
      <c r="D2" s="31"/>
      <c r="E2" s="31"/>
      <c r="F2" s="31"/>
      <c r="G2" s="31"/>
      <c r="H2" s="207"/>
      <c r="I2" s="30" t="s">
        <v>1</v>
      </c>
      <c r="J2" s="30"/>
      <c r="K2" s="30"/>
      <c r="L2" s="30"/>
    </row>
    <row r="3" spans="1:12" ht="25.5" customHeight="1">
      <c r="A3" s="31"/>
      <c r="B3" s="31"/>
      <c r="C3" s="31"/>
      <c r="D3" s="31"/>
      <c r="E3" s="31"/>
      <c r="F3" s="31"/>
      <c r="G3" s="31"/>
      <c r="H3" s="207"/>
      <c r="I3" s="31" t="s">
        <v>3</v>
      </c>
      <c r="J3" s="30"/>
      <c r="K3" s="30"/>
      <c r="L3" s="30"/>
    </row>
    <row r="4" spans="1:12" ht="15.75">
      <c r="A4" s="30"/>
      <c r="B4" s="30"/>
      <c r="C4" s="30"/>
      <c r="D4" s="30"/>
      <c r="E4" s="30"/>
      <c r="F4" s="208"/>
      <c r="G4" s="208"/>
      <c r="H4" s="208"/>
      <c r="I4" s="31" t="s">
        <v>4</v>
      </c>
      <c r="J4" s="32"/>
      <c r="K4" s="209"/>
      <c r="L4" s="209"/>
    </row>
    <row r="5" spans="1:12" ht="15.75">
      <c r="A5" s="33"/>
      <c r="B5" s="33"/>
      <c r="C5" s="33"/>
      <c r="D5" s="33"/>
      <c r="E5" s="33"/>
      <c r="F5" s="210"/>
      <c r="G5" s="210"/>
      <c r="H5" s="210"/>
      <c r="I5" s="30" t="s">
        <v>288</v>
      </c>
      <c r="J5" s="32"/>
      <c r="K5" s="209"/>
      <c r="L5" s="209"/>
    </row>
    <row r="6" spans="1:12" ht="31.5" customHeight="1">
      <c r="A6" s="33"/>
      <c r="B6" s="33"/>
      <c r="C6" s="33"/>
      <c r="D6" s="33"/>
      <c r="E6" s="33"/>
      <c r="F6" s="210"/>
      <c r="G6" s="210"/>
      <c r="H6" s="210"/>
      <c r="I6" s="30"/>
      <c r="J6" s="32"/>
      <c r="K6" s="209"/>
      <c r="L6" s="209"/>
    </row>
    <row r="7" spans="1:12" ht="46.5" customHeight="1">
      <c r="A7" s="361" t="s">
        <v>634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ht="15.75" customHeight="1">
      <c r="A8" s="34"/>
      <c r="B8" s="34"/>
      <c r="C8" s="34"/>
      <c r="D8" s="34"/>
      <c r="E8" s="34"/>
      <c r="F8" s="34"/>
      <c r="G8" s="34"/>
      <c r="H8" s="34"/>
      <c r="I8" s="207"/>
      <c r="J8" s="207"/>
      <c r="K8" s="207"/>
      <c r="L8" s="207"/>
    </row>
    <row r="9" spans="1:12" ht="37.5" customHeight="1">
      <c r="A9" s="367" t="s">
        <v>6</v>
      </c>
      <c r="B9" s="365" t="s">
        <v>456</v>
      </c>
      <c r="C9" s="365" t="s">
        <v>455</v>
      </c>
      <c r="D9" s="367" t="s">
        <v>7</v>
      </c>
      <c r="E9" s="362" t="s">
        <v>289</v>
      </c>
      <c r="F9" s="138" t="s">
        <v>292</v>
      </c>
      <c r="G9" s="139"/>
      <c r="H9" s="139"/>
      <c r="I9" s="139"/>
      <c r="J9" s="139"/>
      <c r="K9" s="139"/>
      <c r="L9" s="140"/>
    </row>
    <row r="10" spans="1:13" ht="31.5">
      <c r="A10" s="367"/>
      <c r="B10" s="366"/>
      <c r="C10" s="366"/>
      <c r="D10" s="367"/>
      <c r="E10" s="363"/>
      <c r="F10" s="35" t="s">
        <v>613</v>
      </c>
      <c r="G10" s="35" t="s">
        <v>614</v>
      </c>
      <c r="H10" s="35" t="s">
        <v>615</v>
      </c>
      <c r="I10" s="35" t="s">
        <v>616</v>
      </c>
      <c r="J10" s="35" t="s">
        <v>8</v>
      </c>
      <c r="K10" s="35" t="s">
        <v>293</v>
      </c>
      <c r="L10" s="35" t="s">
        <v>617</v>
      </c>
      <c r="M10" s="22">
        <v>2021</v>
      </c>
    </row>
    <row r="11" spans="1:14" ht="47.25">
      <c r="A11" s="215">
        <v>1</v>
      </c>
      <c r="B11" s="76">
        <v>940064</v>
      </c>
      <c r="C11" s="76" t="s">
        <v>526</v>
      </c>
      <c r="D11" s="24" t="s">
        <v>335</v>
      </c>
      <c r="E11" s="24" t="s">
        <v>291</v>
      </c>
      <c r="F11" s="29">
        <v>28</v>
      </c>
      <c r="G11" s="29">
        <v>28</v>
      </c>
      <c r="H11" s="29">
        <v>30</v>
      </c>
      <c r="I11" s="29">
        <v>30</v>
      </c>
      <c r="J11" s="145">
        <f>ROUND((F11+G11+H11+I11)/4,0)</f>
        <v>29</v>
      </c>
      <c r="K11" s="185">
        <f>J11</f>
        <v>29</v>
      </c>
      <c r="L11" s="185">
        <f>J11</f>
        <v>29</v>
      </c>
      <c r="M11" s="202">
        <v>37</v>
      </c>
      <c r="N11" s="202">
        <f>J11-M11</f>
        <v>-8</v>
      </c>
    </row>
    <row r="12" spans="1:14" ht="47.25">
      <c r="A12" s="215">
        <v>2</v>
      </c>
      <c r="B12" s="76">
        <v>940067</v>
      </c>
      <c r="C12" s="76" t="s">
        <v>527</v>
      </c>
      <c r="D12" s="24" t="s">
        <v>336</v>
      </c>
      <c r="E12" s="24" t="s">
        <v>291</v>
      </c>
      <c r="F12" s="214">
        <v>172</v>
      </c>
      <c r="G12" s="214">
        <v>172</v>
      </c>
      <c r="H12" s="214">
        <v>169</v>
      </c>
      <c r="I12" s="214">
        <v>170</v>
      </c>
      <c r="J12" s="145">
        <f>ROUND((F12+G12+H12+I12)/4,0)</f>
        <v>171</v>
      </c>
      <c r="K12" s="185">
        <f>J12</f>
        <v>171</v>
      </c>
      <c r="L12" s="185">
        <f>J12</f>
        <v>171</v>
      </c>
      <c r="M12" s="202">
        <v>176</v>
      </c>
      <c r="N12" s="202">
        <f>J12-M12</f>
        <v>-5</v>
      </c>
    </row>
    <row r="13" spans="1:14" ht="31.5">
      <c r="A13" s="215">
        <v>3</v>
      </c>
      <c r="B13" s="197"/>
      <c r="C13" s="197"/>
      <c r="D13" s="24" t="s">
        <v>410</v>
      </c>
      <c r="E13" s="231" t="s">
        <v>290</v>
      </c>
      <c r="F13" s="214">
        <v>190</v>
      </c>
      <c r="G13" s="214">
        <v>190</v>
      </c>
      <c r="H13" s="214">
        <v>175</v>
      </c>
      <c r="I13" s="214">
        <v>168</v>
      </c>
      <c r="J13" s="145">
        <f>ROUND((F13+G13+H13+I13)/4,0)</f>
        <v>181</v>
      </c>
      <c r="K13" s="185">
        <f>J13</f>
        <v>181</v>
      </c>
      <c r="L13" s="185">
        <f>J13</f>
        <v>181</v>
      </c>
      <c r="M13" s="202">
        <v>186</v>
      </c>
      <c r="N13" s="202">
        <f>J13-M13</f>
        <v>-5</v>
      </c>
    </row>
    <row r="14" spans="1:14" ht="15.75">
      <c r="A14" s="216"/>
      <c r="B14" s="232"/>
      <c r="C14" s="232"/>
      <c r="D14" s="377" t="s">
        <v>12</v>
      </c>
      <c r="E14" s="378"/>
      <c r="F14" s="29">
        <f>SUM(F11:F13)</f>
        <v>390</v>
      </c>
      <c r="G14" s="29">
        <f>SUM(G11:G13)</f>
        <v>390</v>
      </c>
      <c r="H14" s="29">
        <f>SUM(H11:H13)</f>
        <v>374</v>
      </c>
      <c r="I14" s="29">
        <f>SUM(I11:I13)</f>
        <v>368</v>
      </c>
      <c r="J14" s="145">
        <f>ROUND((F14+G14+H14+I14)/4,0)</f>
        <v>381</v>
      </c>
      <c r="K14" s="185">
        <f>SUM(K11:K13)</f>
        <v>381</v>
      </c>
      <c r="L14" s="185">
        <f>SUM(L11:L13)</f>
        <v>381</v>
      </c>
      <c r="M14" s="202">
        <f>SUM(M11:M13)</f>
        <v>399</v>
      </c>
      <c r="N14" s="202"/>
    </row>
    <row r="15" spans="1:12" ht="15.75">
      <c r="A15" s="32"/>
      <c r="B15" s="32"/>
      <c r="C15" s="32"/>
      <c r="D15" s="32"/>
      <c r="E15" s="32"/>
      <c r="F15" s="210"/>
      <c r="G15" s="210"/>
      <c r="H15" s="210"/>
      <c r="I15" s="210"/>
      <c r="J15" s="32"/>
      <c r="K15" s="209"/>
      <c r="L15" s="209"/>
    </row>
    <row r="16" spans="1:12" ht="15.75">
      <c r="A16" s="32"/>
      <c r="B16" s="32"/>
      <c r="C16" s="32"/>
      <c r="D16" s="32"/>
      <c r="E16" s="32"/>
      <c r="F16" s="210"/>
      <c r="G16" s="210"/>
      <c r="H16" s="210"/>
      <c r="I16" s="210"/>
      <c r="J16" s="32"/>
      <c r="K16" s="209"/>
      <c r="L16" s="209"/>
    </row>
    <row r="17" spans="1:12" ht="15.75">
      <c r="A17" s="32"/>
      <c r="B17" s="32"/>
      <c r="C17" s="32"/>
      <c r="D17" s="32"/>
      <c r="E17" s="32"/>
      <c r="F17" s="210"/>
      <c r="G17" s="210"/>
      <c r="H17" s="210"/>
      <c r="I17" s="210"/>
      <c r="J17" s="32"/>
      <c r="K17" s="209"/>
      <c r="L17" s="209"/>
    </row>
    <row r="18" spans="1:14" s="5" customFormat="1" ht="15.75">
      <c r="A18" s="364" t="s">
        <v>18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1"/>
      <c r="N18" s="1"/>
    </row>
    <row r="19" spans="1:12" ht="15.75">
      <c r="A19" s="32"/>
      <c r="B19" s="32"/>
      <c r="C19" s="32"/>
      <c r="D19" s="32"/>
      <c r="E19" s="32"/>
      <c r="F19" s="210"/>
      <c r="G19" s="210"/>
      <c r="H19" s="210"/>
      <c r="I19" s="210"/>
      <c r="J19" s="32"/>
      <c r="K19" s="209"/>
      <c r="L19" s="209"/>
    </row>
  </sheetData>
  <sheetProtection selectLockedCells="1" selectUnlockedCells="1"/>
  <autoFilter ref="A9:N14"/>
  <mergeCells count="8">
    <mergeCell ref="A18:L18"/>
    <mergeCell ref="A7:L7"/>
    <mergeCell ref="A9:A10"/>
    <mergeCell ref="D9:D10"/>
    <mergeCell ref="E9:E10"/>
    <mergeCell ref="D14:E14"/>
    <mergeCell ref="B9:B10"/>
    <mergeCell ref="C9:C10"/>
  </mergeCells>
  <printOptions/>
  <pageMargins left="0.7875" right="0.39375" top="0.7479166666666667" bottom="0.39375" header="0.5118055555555555" footer="0.5118055555555555"/>
  <pageSetup fitToHeight="0" fitToWidth="1" horizontalDpi="300" verticalDpi="3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6"/>
  <sheetViews>
    <sheetView view="pageBreakPreview" zoomScale="70" zoomScaleSheetLayoutView="70" zoomScalePageLayoutView="0" workbookViewId="0" topLeftCell="A1">
      <selection activeCell="C11" sqref="C11:E11"/>
    </sheetView>
  </sheetViews>
  <sheetFormatPr defaultColWidth="9.140625" defaultRowHeight="15"/>
  <cols>
    <col min="1" max="1" width="5.140625" style="1" customWidth="1"/>
    <col min="2" max="2" width="60.00390625" style="1" customWidth="1"/>
    <col min="3" max="3" width="20.28125" style="1" customWidth="1"/>
    <col min="4" max="4" width="20.421875" style="1" customWidth="1"/>
    <col min="5" max="5" width="18.140625" style="1" customWidth="1"/>
    <col min="6" max="16384" width="9.140625" style="1" customWidth="1"/>
  </cols>
  <sheetData>
    <row r="1" spans="1:5" ht="15.75">
      <c r="A1" s="30"/>
      <c r="B1" s="30"/>
      <c r="C1" s="30" t="s">
        <v>653</v>
      </c>
      <c r="D1" s="22"/>
      <c r="E1" s="32"/>
    </row>
    <row r="2" spans="1:5" ht="28.5" customHeight="1">
      <c r="A2" s="31" t="s">
        <v>2</v>
      </c>
      <c r="B2" s="31"/>
      <c r="C2" s="30" t="s">
        <v>1</v>
      </c>
      <c r="D2" s="22"/>
      <c r="E2" s="32"/>
    </row>
    <row r="3" spans="1:5" ht="28.5" customHeight="1">
      <c r="A3" s="31"/>
      <c r="B3" s="31"/>
      <c r="C3" s="31" t="s">
        <v>3</v>
      </c>
      <c r="D3" s="22"/>
      <c r="E3" s="42"/>
    </row>
    <row r="4" spans="1:5" ht="15.75">
      <c r="A4" s="30"/>
      <c r="B4" s="30"/>
      <c r="C4" s="31" t="s">
        <v>4</v>
      </c>
      <c r="D4" s="22"/>
      <c r="E4" s="32"/>
    </row>
    <row r="5" spans="1:5" ht="15.75">
      <c r="A5" s="30"/>
      <c r="B5" s="30"/>
      <c r="C5" s="30" t="s">
        <v>5</v>
      </c>
      <c r="D5" s="22"/>
      <c r="E5" s="32"/>
    </row>
    <row r="6" spans="1:5" ht="33" customHeight="1">
      <c r="A6" s="33"/>
      <c r="B6" s="33"/>
      <c r="C6" s="32"/>
      <c r="D6" s="32"/>
      <c r="E6" s="32"/>
    </row>
    <row r="7" spans="1:5" ht="41.25" customHeight="1">
      <c r="A7" s="369" t="s">
        <v>676</v>
      </c>
      <c r="B7" s="369"/>
      <c r="C7" s="369"/>
      <c r="D7" s="369"/>
      <c r="E7" s="369"/>
    </row>
    <row r="8" spans="1:5" ht="15.75" customHeight="1">
      <c r="A8" s="34"/>
      <c r="B8" s="34"/>
      <c r="C8" s="34"/>
      <c r="D8" s="30"/>
      <c r="E8" s="30"/>
    </row>
    <row r="9" spans="1:5" ht="42" customHeight="1">
      <c r="A9" s="367" t="s">
        <v>6</v>
      </c>
      <c r="B9" s="367" t="s">
        <v>7</v>
      </c>
      <c r="C9" s="367" t="s">
        <v>560</v>
      </c>
      <c r="D9" s="367"/>
      <c r="E9" s="367"/>
    </row>
    <row r="10" spans="1:5" ht="15.75">
      <c r="A10" s="367"/>
      <c r="B10" s="367"/>
      <c r="C10" s="35" t="s">
        <v>8</v>
      </c>
      <c r="D10" s="35" t="s">
        <v>293</v>
      </c>
      <c r="E10" s="35" t="s">
        <v>617</v>
      </c>
    </row>
    <row r="11" spans="1:7" ht="81" customHeight="1">
      <c r="A11" s="43">
        <v>1</v>
      </c>
      <c r="B11" s="56" t="s">
        <v>600</v>
      </c>
      <c r="C11" s="44">
        <v>232</v>
      </c>
      <c r="D11" s="45">
        <v>232</v>
      </c>
      <c r="E11" s="45">
        <v>232</v>
      </c>
      <c r="F11" s="164"/>
      <c r="G11" s="223"/>
    </row>
    <row r="12" spans="1:8" ht="22.5" customHeight="1">
      <c r="A12" s="37"/>
      <c r="B12" s="24" t="s">
        <v>12</v>
      </c>
      <c r="C12" s="44">
        <f>SUM(C11:C11)</f>
        <v>232</v>
      </c>
      <c r="D12" s="46">
        <f>SUM(D11:D11)</f>
        <v>232</v>
      </c>
      <c r="E12" s="46">
        <f>SUM(E11:E11)</f>
        <v>232</v>
      </c>
      <c r="H12" s="22"/>
    </row>
    <row r="13" spans="1:5" ht="18" customHeight="1">
      <c r="A13" s="47"/>
      <c r="B13" s="48"/>
      <c r="C13" s="217"/>
      <c r="D13" s="41"/>
      <c r="E13" s="41"/>
    </row>
    <row r="14" spans="1:5" ht="15.75">
      <c r="A14" s="38"/>
      <c r="B14" s="32"/>
      <c r="C14" s="32"/>
      <c r="D14" s="32"/>
      <c r="E14" s="32"/>
    </row>
    <row r="15" spans="1:5" ht="15.75" customHeight="1">
      <c r="A15" s="364" t="s">
        <v>18</v>
      </c>
      <c r="B15" s="364"/>
      <c r="C15" s="364"/>
      <c r="D15" s="364"/>
      <c r="E15" s="364"/>
    </row>
    <row r="16" spans="1:5" ht="15">
      <c r="A16" s="22"/>
      <c r="B16" s="22"/>
      <c r="C16" s="22"/>
      <c r="D16" s="22"/>
      <c r="E16" s="22"/>
    </row>
  </sheetData>
  <sheetProtection selectLockedCells="1" selectUnlockedCells="1"/>
  <mergeCells count="5">
    <mergeCell ref="A7:E7"/>
    <mergeCell ref="A9:A10"/>
    <mergeCell ref="B9:B10"/>
    <mergeCell ref="C9:E9"/>
    <mergeCell ref="A15:E15"/>
  </mergeCells>
  <printOptions/>
  <pageMargins left="0.7875" right="0.39375" top="0.7479166666666667" bottom="0.39375" header="0.5118055555555555" footer="0.5118055555555555"/>
  <pageSetup fitToHeight="1" fitToWidth="1" horizontalDpi="300" verticalDpi="3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57"/>
  <sheetViews>
    <sheetView zoomScale="60" zoomScaleNormal="60" workbookViewId="0" topLeftCell="A267">
      <selection activeCell="I284" sqref="I284"/>
    </sheetView>
  </sheetViews>
  <sheetFormatPr defaultColWidth="9.140625" defaultRowHeight="15"/>
  <cols>
    <col min="1" max="1" width="32.00390625" style="1" customWidth="1"/>
    <col min="2" max="2" width="75.57421875" style="1" customWidth="1"/>
    <col min="3" max="3" width="22.7109375" style="1" customWidth="1"/>
    <col min="4" max="4" width="16.57421875" style="1" customWidth="1"/>
    <col min="5" max="5" width="16.00390625" style="1" customWidth="1"/>
    <col min="6" max="7" width="12.8515625" style="1" customWidth="1"/>
    <col min="8" max="16384" width="9.140625" style="1" customWidth="1"/>
  </cols>
  <sheetData>
    <row r="1" spans="1:8" ht="59.25" customHeight="1">
      <c r="A1" s="265" t="s">
        <v>654</v>
      </c>
      <c r="B1" s="266" t="s">
        <v>7</v>
      </c>
      <c r="C1" s="266" t="s">
        <v>660</v>
      </c>
      <c r="D1" s="266" t="s">
        <v>661</v>
      </c>
      <c r="E1" s="266" t="s">
        <v>667</v>
      </c>
      <c r="F1" s="267" t="s">
        <v>657</v>
      </c>
      <c r="G1" s="267" t="s">
        <v>658</v>
      </c>
      <c r="H1" s="267" t="s">
        <v>659</v>
      </c>
    </row>
    <row r="2" spans="1:8" s="22" customFormat="1" ht="31.5">
      <c r="A2" s="285" t="s">
        <v>662</v>
      </c>
      <c r="B2" s="309" t="s">
        <v>295</v>
      </c>
      <c r="C2" s="309"/>
      <c r="D2" s="309"/>
      <c r="E2" s="309"/>
      <c r="F2" s="287">
        <v>41</v>
      </c>
      <c r="G2" s="288">
        <v>41</v>
      </c>
      <c r="H2" s="288">
        <v>41</v>
      </c>
    </row>
    <row r="3" spans="1:8" s="22" customFormat="1" ht="31.5">
      <c r="A3" s="285" t="s">
        <v>662</v>
      </c>
      <c r="B3" s="309" t="s">
        <v>299</v>
      </c>
      <c r="C3" s="309"/>
      <c r="D3" s="309"/>
      <c r="E3" s="309"/>
      <c r="F3" s="287">
        <v>19</v>
      </c>
      <c r="G3" s="288">
        <v>19</v>
      </c>
      <c r="H3" s="288">
        <v>19</v>
      </c>
    </row>
    <row r="4" spans="1:8" s="22" customFormat="1" ht="31.5">
      <c r="A4" s="285" t="s">
        <v>662</v>
      </c>
      <c r="B4" s="312" t="s">
        <v>437</v>
      </c>
      <c r="C4" s="312"/>
      <c r="D4" s="312"/>
      <c r="E4" s="312"/>
      <c r="F4" s="313">
        <v>3</v>
      </c>
      <c r="G4" s="314">
        <v>3</v>
      </c>
      <c r="H4" s="314">
        <v>3</v>
      </c>
    </row>
    <row r="5" spans="1:8" s="22" customFormat="1" ht="31.5">
      <c r="A5" s="285" t="s">
        <v>662</v>
      </c>
      <c r="B5" s="309" t="s">
        <v>438</v>
      </c>
      <c r="C5" s="309"/>
      <c r="D5" s="309"/>
      <c r="E5" s="309"/>
      <c r="F5" s="288">
        <v>17</v>
      </c>
      <c r="G5" s="288">
        <v>17</v>
      </c>
      <c r="H5" s="288">
        <v>17</v>
      </c>
    </row>
    <row r="6" spans="1:8" s="22" customFormat="1" ht="31.5">
      <c r="A6" s="285" t="s">
        <v>662</v>
      </c>
      <c r="B6" s="309" t="s">
        <v>308</v>
      </c>
      <c r="C6" s="309"/>
      <c r="D6" s="309"/>
      <c r="E6" s="309"/>
      <c r="F6" s="288">
        <v>33</v>
      </c>
      <c r="G6" s="288">
        <v>33</v>
      </c>
      <c r="H6" s="288">
        <v>33</v>
      </c>
    </row>
    <row r="7" spans="1:8" s="22" customFormat="1" ht="31.5">
      <c r="A7" s="285" t="s">
        <v>662</v>
      </c>
      <c r="B7" s="309" t="s">
        <v>314</v>
      </c>
      <c r="C7" s="309"/>
      <c r="D7" s="309"/>
      <c r="E7" s="309"/>
      <c r="F7" s="288">
        <v>19</v>
      </c>
      <c r="G7" s="288">
        <v>19</v>
      </c>
      <c r="H7" s="288">
        <v>19</v>
      </c>
    </row>
    <row r="8" spans="1:8" s="22" customFormat="1" ht="31.5">
      <c r="A8" s="285" t="s">
        <v>662</v>
      </c>
      <c r="B8" s="309" t="s">
        <v>339</v>
      </c>
      <c r="C8" s="309"/>
      <c r="D8" s="309"/>
      <c r="E8" s="309"/>
      <c r="F8" s="288">
        <v>8</v>
      </c>
      <c r="G8" s="288">
        <v>8</v>
      </c>
      <c r="H8" s="288">
        <v>8</v>
      </c>
    </row>
    <row r="9" spans="1:8" s="22" customFormat="1" ht="31.5">
      <c r="A9" s="285" t="s">
        <v>662</v>
      </c>
      <c r="B9" s="309" t="s">
        <v>340</v>
      </c>
      <c r="C9" s="309"/>
      <c r="D9" s="309"/>
      <c r="E9" s="309"/>
      <c r="F9" s="288">
        <v>7</v>
      </c>
      <c r="G9" s="288">
        <v>7</v>
      </c>
      <c r="H9" s="288">
        <v>7</v>
      </c>
    </row>
    <row r="10" spans="1:8" s="22" customFormat="1" ht="31.5">
      <c r="A10" s="285" t="s">
        <v>662</v>
      </c>
      <c r="B10" s="309" t="s">
        <v>324</v>
      </c>
      <c r="C10" s="309"/>
      <c r="D10" s="309"/>
      <c r="E10" s="309"/>
      <c r="F10" s="288">
        <v>20</v>
      </c>
      <c r="G10" s="288">
        <v>20</v>
      </c>
      <c r="H10" s="288">
        <v>20</v>
      </c>
    </row>
    <row r="11" spans="1:8" s="22" customFormat="1" ht="47.25">
      <c r="A11" s="285" t="s">
        <v>662</v>
      </c>
      <c r="B11" s="309" t="s">
        <v>9</v>
      </c>
      <c r="C11" s="309"/>
      <c r="D11" s="309"/>
      <c r="E11" s="309"/>
      <c r="F11" s="288">
        <v>54</v>
      </c>
      <c r="G11" s="288">
        <v>54</v>
      </c>
      <c r="H11" s="288">
        <v>54</v>
      </c>
    </row>
    <row r="12" spans="1:8" s="22" customFormat="1" ht="47.25">
      <c r="A12" s="285" t="s">
        <v>662</v>
      </c>
      <c r="B12" s="309" t="s">
        <v>10</v>
      </c>
      <c r="C12" s="309"/>
      <c r="D12" s="309"/>
      <c r="E12" s="309"/>
      <c r="F12" s="288">
        <v>50</v>
      </c>
      <c r="G12" s="288">
        <v>50</v>
      </c>
      <c r="H12" s="288">
        <v>50</v>
      </c>
    </row>
    <row r="13" spans="1:8" ht="47.25">
      <c r="A13" s="285" t="s">
        <v>662</v>
      </c>
      <c r="B13" s="315" t="s">
        <v>11</v>
      </c>
      <c r="C13" s="310"/>
      <c r="D13" s="310"/>
      <c r="E13" s="310"/>
      <c r="F13" s="288">
        <v>19</v>
      </c>
      <c r="G13" s="288">
        <v>19</v>
      </c>
      <c r="H13" s="288">
        <v>19</v>
      </c>
    </row>
    <row r="14" spans="1:8" ht="31.5">
      <c r="A14" s="282" t="s">
        <v>663</v>
      </c>
      <c r="B14" s="283" t="s">
        <v>294</v>
      </c>
      <c r="C14" s="300"/>
      <c r="D14" s="300"/>
      <c r="E14" s="300"/>
      <c r="F14" s="284">
        <v>159</v>
      </c>
      <c r="G14" s="284">
        <v>159</v>
      </c>
      <c r="H14" s="284">
        <v>159</v>
      </c>
    </row>
    <row r="15" spans="1:8" ht="31.5">
      <c r="A15" s="282" t="s">
        <v>663</v>
      </c>
      <c r="B15" s="283" t="s">
        <v>295</v>
      </c>
      <c r="C15" s="300"/>
      <c r="D15" s="300"/>
      <c r="E15" s="300"/>
      <c r="F15" s="284">
        <v>51</v>
      </c>
      <c r="G15" s="284">
        <v>51</v>
      </c>
      <c r="H15" s="284">
        <v>51</v>
      </c>
    </row>
    <row r="16" spans="1:8" ht="47.25">
      <c r="A16" s="282" t="s">
        <v>663</v>
      </c>
      <c r="B16" s="283" t="s">
        <v>296</v>
      </c>
      <c r="C16" s="300"/>
      <c r="D16" s="300"/>
      <c r="E16" s="300"/>
      <c r="F16" s="284">
        <v>416</v>
      </c>
      <c r="G16" s="284">
        <v>416</v>
      </c>
      <c r="H16" s="284">
        <v>416</v>
      </c>
    </row>
    <row r="17" spans="1:8" ht="47.25">
      <c r="A17" s="282" t="s">
        <v>663</v>
      </c>
      <c r="B17" s="283" t="s">
        <v>297</v>
      </c>
      <c r="C17" s="300"/>
      <c r="D17" s="300"/>
      <c r="E17" s="300"/>
      <c r="F17" s="284">
        <v>233</v>
      </c>
      <c r="G17" s="284">
        <v>233</v>
      </c>
      <c r="H17" s="284">
        <v>233</v>
      </c>
    </row>
    <row r="18" spans="1:8" ht="47.25">
      <c r="A18" s="282" t="s">
        <v>663</v>
      </c>
      <c r="B18" s="283" t="s">
        <v>298</v>
      </c>
      <c r="C18" s="300"/>
      <c r="D18" s="300"/>
      <c r="E18" s="300"/>
      <c r="F18" s="284">
        <v>93</v>
      </c>
      <c r="G18" s="284">
        <v>93</v>
      </c>
      <c r="H18" s="284">
        <v>93</v>
      </c>
    </row>
    <row r="19" spans="1:8" ht="31.5">
      <c r="A19" s="282" t="s">
        <v>663</v>
      </c>
      <c r="B19" s="283" t="s">
        <v>299</v>
      </c>
      <c r="C19" s="300"/>
      <c r="D19" s="300"/>
      <c r="E19" s="300"/>
      <c r="F19" s="284">
        <v>19</v>
      </c>
      <c r="G19" s="284">
        <v>19</v>
      </c>
      <c r="H19" s="284">
        <v>19</v>
      </c>
    </row>
    <row r="20" spans="1:8" ht="47.25">
      <c r="A20" s="282" t="s">
        <v>663</v>
      </c>
      <c r="B20" s="283" t="s">
        <v>300</v>
      </c>
      <c r="C20" s="300"/>
      <c r="D20" s="300"/>
      <c r="E20" s="300"/>
      <c r="F20" s="284">
        <v>511</v>
      </c>
      <c r="G20" s="284">
        <v>511</v>
      </c>
      <c r="H20" s="284">
        <v>511</v>
      </c>
    </row>
    <row r="21" spans="1:8" ht="31.5">
      <c r="A21" s="282" t="s">
        <v>663</v>
      </c>
      <c r="B21" s="283" t="s">
        <v>378</v>
      </c>
      <c r="C21" s="300"/>
      <c r="D21" s="300"/>
      <c r="E21" s="300"/>
      <c r="F21" s="284">
        <v>214</v>
      </c>
      <c r="G21" s="284">
        <v>214</v>
      </c>
      <c r="H21" s="284">
        <v>214</v>
      </c>
    </row>
    <row r="22" spans="1:8" ht="31.5">
      <c r="A22" s="282" t="s">
        <v>663</v>
      </c>
      <c r="B22" s="283" t="s">
        <v>14</v>
      </c>
      <c r="C22" s="300"/>
      <c r="D22" s="300"/>
      <c r="E22" s="300"/>
      <c r="F22" s="284">
        <v>344</v>
      </c>
      <c r="G22" s="284">
        <v>344</v>
      </c>
      <c r="H22" s="284">
        <v>344</v>
      </c>
    </row>
    <row r="23" spans="1:8" ht="31.5">
      <c r="A23" s="282" t="s">
        <v>663</v>
      </c>
      <c r="B23" s="283" t="s">
        <v>555</v>
      </c>
      <c r="C23" s="300"/>
      <c r="D23" s="300"/>
      <c r="E23" s="300"/>
      <c r="F23" s="284">
        <v>22</v>
      </c>
      <c r="G23" s="284">
        <v>22</v>
      </c>
      <c r="H23" s="284">
        <v>22</v>
      </c>
    </row>
    <row r="24" spans="1:8" ht="31.5">
      <c r="A24" s="282" t="s">
        <v>663</v>
      </c>
      <c r="B24" s="283" t="s">
        <v>302</v>
      </c>
      <c r="C24" s="300"/>
      <c r="D24" s="300"/>
      <c r="E24" s="300"/>
      <c r="F24" s="284">
        <v>22</v>
      </c>
      <c r="G24" s="284">
        <v>22</v>
      </c>
      <c r="H24" s="284">
        <v>22</v>
      </c>
    </row>
    <row r="25" spans="1:8" ht="47.25">
      <c r="A25" s="282" t="s">
        <v>663</v>
      </c>
      <c r="B25" s="283" t="s">
        <v>303</v>
      </c>
      <c r="C25" s="300"/>
      <c r="D25" s="300"/>
      <c r="E25" s="300"/>
      <c r="F25" s="284">
        <v>201</v>
      </c>
      <c r="G25" s="284">
        <v>201</v>
      </c>
      <c r="H25" s="284">
        <v>201</v>
      </c>
    </row>
    <row r="26" spans="1:8" ht="47.25">
      <c r="A26" s="282" t="s">
        <v>663</v>
      </c>
      <c r="B26" s="283" t="s">
        <v>304</v>
      </c>
      <c r="C26" s="300"/>
      <c r="D26" s="300"/>
      <c r="E26" s="300"/>
      <c r="F26" s="284">
        <v>227</v>
      </c>
      <c r="G26" s="284">
        <v>227</v>
      </c>
      <c r="H26" s="284">
        <v>227</v>
      </c>
    </row>
    <row r="27" spans="1:8" ht="47.25">
      <c r="A27" s="282" t="s">
        <v>663</v>
      </c>
      <c r="B27" s="283" t="s">
        <v>305</v>
      </c>
      <c r="C27" s="300"/>
      <c r="D27" s="300"/>
      <c r="E27" s="300"/>
      <c r="F27" s="284">
        <v>364</v>
      </c>
      <c r="G27" s="284">
        <v>364</v>
      </c>
      <c r="H27" s="284">
        <v>364</v>
      </c>
    </row>
    <row r="28" spans="1:8" ht="31.5">
      <c r="A28" s="282" t="s">
        <v>663</v>
      </c>
      <c r="B28" s="283" t="s">
        <v>306</v>
      </c>
      <c r="C28" s="300"/>
      <c r="D28" s="300"/>
      <c r="E28" s="300"/>
      <c r="F28" s="284">
        <v>271</v>
      </c>
      <c r="G28" s="284">
        <v>271</v>
      </c>
      <c r="H28" s="284">
        <v>271</v>
      </c>
    </row>
    <row r="29" spans="1:8" ht="31.5">
      <c r="A29" s="282" t="s">
        <v>663</v>
      </c>
      <c r="B29" s="283" t="s">
        <v>307</v>
      </c>
      <c r="C29" s="300"/>
      <c r="D29" s="300"/>
      <c r="E29" s="300"/>
      <c r="F29" s="284">
        <v>122</v>
      </c>
      <c r="G29" s="284">
        <v>122</v>
      </c>
      <c r="H29" s="284">
        <v>122</v>
      </c>
    </row>
    <row r="30" spans="1:8" ht="31.5">
      <c r="A30" s="282" t="s">
        <v>663</v>
      </c>
      <c r="B30" s="283" t="s">
        <v>308</v>
      </c>
      <c r="C30" s="300"/>
      <c r="D30" s="300"/>
      <c r="E30" s="300"/>
      <c r="F30" s="284">
        <v>52</v>
      </c>
      <c r="G30" s="284">
        <v>52</v>
      </c>
      <c r="H30" s="284">
        <v>52</v>
      </c>
    </row>
    <row r="31" spans="1:8" ht="31.5">
      <c r="A31" s="282" t="s">
        <v>663</v>
      </c>
      <c r="B31" s="283" t="s">
        <v>309</v>
      </c>
      <c r="C31" s="300"/>
      <c r="D31" s="300"/>
      <c r="E31" s="300"/>
      <c r="F31" s="284">
        <v>176</v>
      </c>
      <c r="G31" s="284">
        <v>176</v>
      </c>
      <c r="H31" s="284">
        <v>176</v>
      </c>
    </row>
    <row r="32" spans="1:8" ht="31.5">
      <c r="A32" s="282" t="s">
        <v>663</v>
      </c>
      <c r="B32" s="283" t="s">
        <v>310</v>
      </c>
      <c r="C32" s="300"/>
      <c r="D32" s="300"/>
      <c r="E32" s="300"/>
      <c r="F32" s="284">
        <v>281</v>
      </c>
      <c r="G32" s="284">
        <v>281</v>
      </c>
      <c r="H32" s="284">
        <v>281</v>
      </c>
    </row>
    <row r="33" spans="1:8" ht="31.5">
      <c r="A33" s="282" t="s">
        <v>663</v>
      </c>
      <c r="B33" s="283" t="s">
        <v>311</v>
      </c>
      <c r="C33" s="300"/>
      <c r="D33" s="300"/>
      <c r="E33" s="300"/>
      <c r="F33" s="284">
        <v>240</v>
      </c>
      <c r="G33" s="284">
        <v>240</v>
      </c>
      <c r="H33" s="284">
        <v>240</v>
      </c>
    </row>
    <row r="34" spans="1:8" ht="31.5">
      <c r="A34" s="282" t="s">
        <v>663</v>
      </c>
      <c r="B34" s="283" t="s">
        <v>312</v>
      </c>
      <c r="C34" s="300"/>
      <c r="D34" s="300"/>
      <c r="E34" s="300"/>
      <c r="F34" s="284">
        <v>196</v>
      </c>
      <c r="G34" s="284">
        <v>196</v>
      </c>
      <c r="H34" s="284">
        <v>196</v>
      </c>
    </row>
    <row r="35" spans="1:8" ht="47.25">
      <c r="A35" s="282" t="s">
        <v>663</v>
      </c>
      <c r="B35" s="283" t="s">
        <v>313</v>
      </c>
      <c r="C35" s="300"/>
      <c r="D35" s="300"/>
      <c r="E35" s="300"/>
      <c r="F35" s="284">
        <v>200</v>
      </c>
      <c r="G35" s="284">
        <v>200</v>
      </c>
      <c r="H35" s="284">
        <v>200</v>
      </c>
    </row>
    <row r="36" spans="1:8" ht="31.5">
      <c r="A36" s="282" t="s">
        <v>663</v>
      </c>
      <c r="B36" s="283" t="s">
        <v>314</v>
      </c>
      <c r="C36" s="300"/>
      <c r="D36" s="300"/>
      <c r="E36" s="300"/>
      <c r="F36" s="284">
        <v>106</v>
      </c>
      <c r="G36" s="284">
        <v>106</v>
      </c>
      <c r="H36" s="284">
        <v>106</v>
      </c>
    </row>
    <row r="37" spans="1:8" ht="31.5">
      <c r="A37" s="282" t="s">
        <v>663</v>
      </c>
      <c r="B37" s="283" t="s">
        <v>315</v>
      </c>
      <c r="C37" s="300"/>
      <c r="D37" s="300"/>
      <c r="E37" s="300"/>
      <c r="F37" s="284">
        <v>189</v>
      </c>
      <c r="G37" s="284">
        <v>189</v>
      </c>
      <c r="H37" s="284">
        <v>189</v>
      </c>
    </row>
    <row r="38" spans="1:8" ht="47.25">
      <c r="A38" s="282" t="s">
        <v>663</v>
      </c>
      <c r="B38" s="283" t="s">
        <v>316</v>
      </c>
      <c r="C38" s="300"/>
      <c r="D38" s="300"/>
      <c r="E38" s="300"/>
      <c r="F38" s="284">
        <v>574</v>
      </c>
      <c r="G38" s="284">
        <v>574</v>
      </c>
      <c r="H38" s="284">
        <v>574</v>
      </c>
    </row>
    <row r="39" spans="1:8" ht="47.25">
      <c r="A39" s="282" t="s">
        <v>663</v>
      </c>
      <c r="B39" s="283" t="s">
        <v>317</v>
      </c>
      <c r="C39" s="300"/>
      <c r="D39" s="300"/>
      <c r="E39" s="300"/>
      <c r="F39" s="284">
        <v>312</v>
      </c>
      <c r="G39" s="284">
        <v>312</v>
      </c>
      <c r="H39" s="284">
        <v>312</v>
      </c>
    </row>
    <row r="40" spans="1:8" ht="31.5">
      <c r="A40" s="282" t="s">
        <v>663</v>
      </c>
      <c r="B40" s="283" t="s">
        <v>380</v>
      </c>
      <c r="C40" s="300"/>
      <c r="D40" s="300"/>
      <c r="E40" s="300"/>
      <c r="F40" s="284">
        <v>163</v>
      </c>
      <c r="G40" s="284">
        <v>163</v>
      </c>
      <c r="H40" s="284">
        <v>163</v>
      </c>
    </row>
    <row r="41" spans="1:8" ht="31.5">
      <c r="A41" s="282" t="s">
        <v>663</v>
      </c>
      <c r="B41" s="283" t="s">
        <v>381</v>
      </c>
      <c r="C41" s="300"/>
      <c r="D41" s="300"/>
      <c r="E41" s="300"/>
      <c r="F41" s="284">
        <v>445</v>
      </c>
      <c r="G41" s="284">
        <v>445</v>
      </c>
      <c r="H41" s="284">
        <v>445</v>
      </c>
    </row>
    <row r="42" spans="1:8" ht="31.5">
      <c r="A42" s="282" t="s">
        <v>663</v>
      </c>
      <c r="B42" s="283" t="s">
        <v>376</v>
      </c>
      <c r="C42" s="300"/>
      <c r="D42" s="300"/>
      <c r="E42" s="300"/>
      <c r="F42" s="284">
        <v>98</v>
      </c>
      <c r="G42" s="284">
        <v>98</v>
      </c>
      <c r="H42" s="284">
        <v>98</v>
      </c>
    </row>
    <row r="43" spans="1:8" ht="31.5">
      <c r="A43" s="282" t="s">
        <v>663</v>
      </c>
      <c r="B43" s="283" t="s">
        <v>318</v>
      </c>
      <c r="C43" s="300"/>
      <c r="D43" s="300"/>
      <c r="E43" s="300"/>
      <c r="F43" s="284">
        <v>235</v>
      </c>
      <c r="G43" s="284">
        <v>235</v>
      </c>
      <c r="H43" s="284">
        <v>235</v>
      </c>
    </row>
    <row r="44" spans="1:8" ht="47.25">
      <c r="A44" s="282" t="s">
        <v>663</v>
      </c>
      <c r="B44" s="283" t="s">
        <v>319</v>
      </c>
      <c r="C44" s="300"/>
      <c r="D44" s="300"/>
      <c r="E44" s="300"/>
      <c r="F44" s="284">
        <v>248</v>
      </c>
      <c r="G44" s="284">
        <v>248</v>
      </c>
      <c r="H44" s="284">
        <v>248</v>
      </c>
    </row>
    <row r="45" spans="1:8" ht="31.5">
      <c r="A45" s="282" t="s">
        <v>663</v>
      </c>
      <c r="B45" s="283" t="s">
        <v>15</v>
      </c>
      <c r="C45" s="300"/>
      <c r="D45" s="300"/>
      <c r="E45" s="300"/>
      <c r="F45" s="284">
        <v>206</v>
      </c>
      <c r="G45" s="284">
        <v>206</v>
      </c>
      <c r="H45" s="284">
        <v>206</v>
      </c>
    </row>
    <row r="46" spans="1:8" ht="31.5">
      <c r="A46" s="282" t="s">
        <v>663</v>
      </c>
      <c r="B46" s="283" t="s">
        <v>16</v>
      </c>
      <c r="C46" s="300"/>
      <c r="D46" s="300"/>
      <c r="E46" s="300"/>
      <c r="F46" s="284">
        <v>171</v>
      </c>
      <c r="G46" s="284">
        <v>171</v>
      </c>
      <c r="H46" s="284">
        <v>171</v>
      </c>
    </row>
    <row r="47" spans="1:8" ht="47.25">
      <c r="A47" s="282" t="s">
        <v>663</v>
      </c>
      <c r="B47" s="283" t="s">
        <v>320</v>
      </c>
      <c r="C47" s="300"/>
      <c r="D47" s="300"/>
      <c r="E47" s="300"/>
      <c r="F47" s="284">
        <v>233</v>
      </c>
      <c r="G47" s="284">
        <v>233</v>
      </c>
      <c r="H47" s="284">
        <v>233</v>
      </c>
    </row>
    <row r="48" spans="1:8" ht="31.5">
      <c r="A48" s="282" t="s">
        <v>663</v>
      </c>
      <c r="B48" s="283" t="s">
        <v>321</v>
      </c>
      <c r="C48" s="300"/>
      <c r="D48" s="300"/>
      <c r="E48" s="300"/>
      <c r="F48" s="284">
        <v>251</v>
      </c>
      <c r="G48" s="284">
        <v>251</v>
      </c>
      <c r="H48" s="284">
        <v>251</v>
      </c>
    </row>
    <row r="49" spans="1:8" ht="31.5">
      <c r="A49" s="282" t="s">
        <v>663</v>
      </c>
      <c r="B49" s="283" t="s">
        <v>322</v>
      </c>
      <c r="C49" s="300"/>
      <c r="D49" s="300"/>
      <c r="E49" s="300"/>
      <c r="F49" s="284">
        <v>478</v>
      </c>
      <c r="G49" s="284">
        <v>478</v>
      </c>
      <c r="H49" s="284">
        <v>478</v>
      </c>
    </row>
    <row r="50" spans="1:8" ht="31.5">
      <c r="A50" s="282" t="s">
        <v>663</v>
      </c>
      <c r="B50" s="283" t="s">
        <v>323</v>
      </c>
      <c r="C50" s="300"/>
      <c r="D50" s="300"/>
      <c r="E50" s="300"/>
      <c r="F50" s="284">
        <v>202</v>
      </c>
      <c r="G50" s="284">
        <v>202</v>
      </c>
      <c r="H50" s="284">
        <v>202</v>
      </c>
    </row>
    <row r="51" spans="1:8" ht="31.5">
      <c r="A51" s="282" t="s">
        <v>663</v>
      </c>
      <c r="B51" s="283" t="s">
        <v>324</v>
      </c>
      <c r="C51" s="300"/>
      <c r="D51" s="300"/>
      <c r="E51" s="300"/>
      <c r="F51" s="284">
        <v>44</v>
      </c>
      <c r="G51" s="284">
        <v>44</v>
      </c>
      <c r="H51" s="284">
        <v>44</v>
      </c>
    </row>
    <row r="52" spans="1:8" ht="47.25">
      <c r="A52" s="282" t="s">
        <v>663</v>
      </c>
      <c r="B52" s="283" t="s">
        <v>325</v>
      </c>
      <c r="C52" s="300"/>
      <c r="D52" s="300"/>
      <c r="E52" s="300"/>
      <c r="F52" s="284">
        <v>175</v>
      </c>
      <c r="G52" s="284">
        <v>175</v>
      </c>
      <c r="H52" s="284">
        <v>175</v>
      </c>
    </row>
    <row r="53" spans="1:8" ht="47.25">
      <c r="A53" s="282" t="s">
        <v>663</v>
      </c>
      <c r="B53" s="283" t="s">
        <v>17</v>
      </c>
      <c r="C53" s="300"/>
      <c r="D53" s="300"/>
      <c r="E53" s="300"/>
      <c r="F53" s="284">
        <v>226</v>
      </c>
      <c r="G53" s="284">
        <v>226</v>
      </c>
      <c r="H53" s="284">
        <v>226</v>
      </c>
    </row>
    <row r="54" spans="1:8" ht="31.5">
      <c r="A54" s="282" t="s">
        <v>663</v>
      </c>
      <c r="B54" s="283" t="s">
        <v>326</v>
      </c>
      <c r="C54" s="300"/>
      <c r="D54" s="300"/>
      <c r="E54" s="300"/>
      <c r="F54" s="284">
        <v>282</v>
      </c>
      <c r="G54" s="284">
        <v>282</v>
      </c>
      <c r="H54" s="284">
        <v>282</v>
      </c>
    </row>
    <row r="55" spans="1:8" ht="47.25">
      <c r="A55" s="282" t="s">
        <v>663</v>
      </c>
      <c r="B55" s="283" t="s">
        <v>327</v>
      </c>
      <c r="C55" s="300"/>
      <c r="D55" s="300"/>
      <c r="E55" s="300"/>
      <c r="F55" s="284">
        <v>218</v>
      </c>
      <c r="G55" s="284">
        <v>218</v>
      </c>
      <c r="H55" s="284">
        <v>218</v>
      </c>
    </row>
    <row r="56" spans="1:8" ht="47.25">
      <c r="A56" s="282" t="s">
        <v>663</v>
      </c>
      <c r="B56" s="283" t="s">
        <v>328</v>
      </c>
      <c r="C56" s="300"/>
      <c r="D56" s="300"/>
      <c r="E56" s="300"/>
      <c r="F56" s="284">
        <v>273</v>
      </c>
      <c r="G56" s="284">
        <v>273</v>
      </c>
      <c r="H56" s="284">
        <v>273</v>
      </c>
    </row>
    <row r="57" spans="1:8" ht="47.25">
      <c r="A57" s="282" t="s">
        <v>663</v>
      </c>
      <c r="B57" s="283" t="s">
        <v>9</v>
      </c>
      <c r="C57" s="300"/>
      <c r="D57" s="300"/>
      <c r="E57" s="300"/>
      <c r="F57" s="284">
        <v>344</v>
      </c>
      <c r="G57" s="284">
        <v>344</v>
      </c>
      <c r="H57" s="284">
        <v>344</v>
      </c>
    </row>
    <row r="58" spans="1:8" ht="47.25">
      <c r="A58" s="282" t="s">
        <v>663</v>
      </c>
      <c r="B58" s="283" t="s">
        <v>329</v>
      </c>
      <c r="C58" s="300"/>
      <c r="D58" s="300"/>
      <c r="E58" s="300"/>
      <c r="F58" s="284">
        <v>370</v>
      </c>
      <c r="G58" s="284">
        <v>370</v>
      </c>
      <c r="H58" s="284">
        <v>370</v>
      </c>
    </row>
    <row r="59" spans="1:8" ht="47.25">
      <c r="A59" s="282" t="s">
        <v>663</v>
      </c>
      <c r="B59" s="283" t="s">
        <v>330</v>
      </c>
      <c r="C59" s="300"/>
      <c r="D59" s="300"/>
      <c r="E59" s="300"/>
      <c r="F59" s="284">
        <v>286</v>
      </c>
      <c r="G59" s="284">
        <v>286</v>
      </c>
      <c r="H59" s="284">
        <v>286</v>
      </c>
    </row>
    <row r="60" spans="1:8" ht="31.5">
      <c r="A60" s="282" t="s">
        <v>663</v>
      </c>
      <c r="B60" s="283" t="s">
        <v>331</v>
      </c>
      <c r="C60" s="311"/>
      <c r="D60" s="311"/>
      <c r="E60" s="311"/>
      <c r="F60" s="284">
        <v>483</v>
      </c>
      <c r="G60" s="284">
        <v>483</v>
      </c>
      <c r="H60" s="284">
        <v>483</v>
      </c>
    </row>
    <row r="61" spans="1:8" ht="31.5">
      <c r="A61" s="282" t="s">
        <v>663</v>
      </c>
      <c r="B61" s="283" t="s">
        <v>332</v>
      </c>
      <c r="C61" s="311"/>
      <c r="D61" s="311"/>
      <c r="E61" s="311"/>
      <c r="F61" s="284">
        <v>331</v>
      </c>
      <c r="G61" s="284">
        <v>331</v>
      </c>
      <c r="H61" s="284">
        <v>331</v>
      </c>
    </row>
    <row r="62" spans="1:8" ht="47.25">
      <c r="A62" s="282" t="s">
        <v>663</v>
      </c>
      <c r="B62" s="283" t="s">
        <v>333</v>
      </c>
      <c r="C62" s="300"/>
      <c r="D62" s="300"/>
      <c r="E62" s="300"/>
      <c r="F62" s="284">
        <v>235</v>
      </c>
      <c r="G62" s="284">
        <v>235</v>
      </c>
      <c r="H62" s="284">
        <v>235</v>
      </c>
    </row>
    <row r="63" spans="1:8" ht="31.5">
      <c r="A63" s="282" t="s">
        <v>663</v>
      </c>
      <c r="B63" s="283" t="s">
        <v>334</v>
      </c>
      <c r="C63" s="300"/>
      <c r="D63" s="300"/>
      <c r="E63" s="300"/>
      <c r="F63" s="284">
        <v>241</v>
      </c>
      <c r="G63" s="284">
        <v>241</v>
      </c>
      <c r="H63" s="284">
        <v>241</v>
      </c>
    </row>
    <row r="64" spans="1:8" ht="47.25">
      <c r="A64" s="282" t="s">
        <v>663</v>
      </c>
      <c r="B64" s="283" t="s">
        <v>335</v>
      </c>
      <c r="C64" s="300"/>
      <c r="D64" s="300"/>
      <c r="E64" s="300"/>
      <c r="F64" s="284">
        <v>276</v>
      </c>
      <c r="G64" s="284">
        <v>276</v>
      </c>
      <c r="H64" s="284">
        <v>276</v>
      </c>
    </row>
    <row r="65" spans="1:8" ht="31.5">
      <c r="A65" s="282" t="s">
        <v>663</v>
      </c>
      <c r="B65" s="283" t="s">
        <v>336</v>
      </c>
      <c r="C65" s="300"/>
      <c r="D65" s="300"/>
      <c r="E65" s="300"/>
      <c r="F65" s="284">
        <v>232</v>
      </c>
      <c r="G65" s="284">
        <v>232</v>
      </c>
      <c r="H65" s="284">
        <v>232</v>
      </c>
    </row>
    <row r="66" spans="1:8" ht="31.5">
      <c r="A66" s="282" t="s">
        <v>663</v>
      </c>
      <c r="B66" s="283" t="s">
        <v>337</v>
      </c>
      <c r="C66" s="300"/>
      <c r="D66" s="300"/>
      <c r="E66" s="300"/>
      <c r="F66" s="284">
        <v>102</v>
      </c>
      <c r="G66" s="284">
        <v>102</v>
      </c>
      <c r="H66" s="284">
        <v>102</v>
      </c>
    </row>
    <row r="67" spans="1:8" ht="31.5">
      <c r="A67" s="282" t="s">
        <v>663</v>
      </c>
      <c r="B67" s="283" t="s">
        <v>338</v>
      </c>
      <c r="C67" s="300"/>
      <c r="D67" s="300"/>
      <c r="E67" s="300"/>
      <c r="F67" s="284">
        <v>84</v>
      </c>
      <c r="G67" s="284">
        <v>84</v>
      </c>
      <c r="H67" s="284">
        <v>84</v>
      </c>
    </row>
    <row r="68" spans="1:8" ht="31.5">
      <c r="A68" s="282" t="s">
        <v>663</v>
      </c>
      <c r="B68" s="283" t="s">
        <v>284</v>
      </c>
      <c r="C68" s="300"/>
      <c r="D68" s="300"/>
      <c r="E68" s="300"/>
      <c r="F68" s="284">
        <v>25</v>
      </c>
      <c r="G68" s="284">
        <v>25</v>
      </c>
      <c r="H68" s="284">
        <v>25</v>
      </c>
    </row>
    <row r="69" spans="1:8" ht="31.5">
      <c r="A69" s="282" t="s">
        <v>663</v>
      </c>
      <c r="B69" s="283" t="s">
        <v>339</v>
      </c>
      <c r="C69" s="300"/>
      <c r="D69" s="300"/>
      <c r="E69" s="300"/>
      <c r="F69" s="284">
        <v>31</v>
      </c>
      <c r="G69" s="284">
        <v>31</v>
      </c>
      <c r="H69" s="284">
        <v>31</v>
      </c>
    </row>
    <row r="70" spans="1:8" ht="31.5">
      <c r="A70" s="282" t="s">
        <v>663</v>
      </c>
      <c r="B70" s="283" t="s">
        <v>340</v>
      </c>
      <c r="C70" s="300"/>
      <c r="D70" s="300"/>
      <c r="E70" s="300"/>
      <c r="F70" s="284">
        <v>36</v>
      </c>
      <c r="G70" s="284">
        <v>36</v>
      </c>
      <c r="H70" s="284">
        <v>36</v>
      </c>
    </row>
    <row r="71" spans="1:8" ht="47.25">
      <c r="A71" s="282" t="s">
        <v>663</v>
      </c>
      <c r="B71" s="283" t="s">
        <v>341</v>
      </c>
      <c r="C71" s="300"/>
      <c r="D71" s="300"/>
      <c r="E71" s="300"/>
      <c r="F71" s="284">
        <v>15</v>
      </c>
      <c r="G71" s="284">
        <v>15</v>
      </c>
      <c r="H71" s="284">
        <v>15</v>
      </c>
    </row>
    <row r="72" spans="1:8" ht="47.25">
      <c r="A72" s="282" t="s">
        <v>663</v>
      </c>
      <c r="B72" s="283" t="s">
        <v>342</v>
      </c>
      <c r="C72" s="300"/>
      <c r="D72" s="300"/>
      <c r="E72" s="300"/>
      <c r="F72" s="284">
        <v>13</v>
      </c>
      <c r="G72" s="284">
        <v>13</v>
      </c>
      <c r="H72" s="284">
        <v>13</v>
      </c>
    </row>
    <row r="73" spans="1:8" ht="47.25">
      <c r="A73" s="282" t="s">
        <v>663</v>
      </c>
      <c r="B73" s="283" t="s">
        <v>343</v>
      </c>
      <c r="C73" s="300"/>
      <c r="D73" s="300"/>
      <c r="E73" s="300"/>
      <c r="F73" s="284">
        <v>46</v>
      </c>
      <c r="G73" s="284">
        <v>46</v>
      </c>
      <c r="H73" s="284">
        <v>46</v>
      </c>
    </row>
    <row r="74" spans="1:8" ht="47.25">
      <c r="A74" s="282" t="s">
        <v>663</v>
      </c>
      <c r="B74" s="283" t="s">
        <v>344</v>
      </c>
      <c r="C74" s="300"/>
      <c r="D74" s="300"/>
      <c r="E74" s="300"/>
      <c r="F74" s="284">
        <v>29</v>
      </c>
      <c r="G74" s="284">
        <v>29</v>
      </c>
      <c r="H74" s="284">
        <v>29</v>
      </c>
    </row>
    <row r="75" spans="1:8" ht="47.25">
      <c r="A75" s="282" t="s">
        <v>663</v>
      </c>
      <c r="B75" s="283" t="s">
        <v>345</v>
      </c>
      <c r="C75" s="300"/>
      <c r="D75" s="300"/>
      <c r="E75" s="300"/>
      <c r="F75" s="284">
        <v>38</v>
      </c>
      <c r="G75" s="284">
        <v>38</v>
      </c>
      <c r="H75" s="284">
        <v>38</v>
      </c>
    </row>
    <row r="76" spans="1:8" ht="63">
      <c r="A76" s="282" t="s">
        <v>663</v>
      </c>
      <c r="B76" s="283" t="s">
        <v>346</v>
      </c>
      <c r="C76" s="300"/>
      <c r="D76" s="300"/>
      <c r="E76" s="300"/>
      <c r="F76" s="284">
        <v>40</v>
      </c>
      <c r="G76" s="284">
        <v>40</v>
      </c>
      <c r="H76" s="284">
        <v>40</v>
      </c>
    </row>
    <row r="77" spans="1:8" ht="78.75">
      <c r="A77" s="282" t="s">
        <v>663</v>
      </c>
      <c r="B77" s="283" t="s">
        <v>347</v>
      </c>
      <c r="C77" s="300"/>
      <c r="D77" s="300"/>
      <c r="E77" s="300"/>
      <c r="F77" s="284">
        <v>29</v>
      </c>
      <c r="G77" s="284">
        <v>29</v>
      </c>
      <c r="H77" s="284">
        <v>29</v>
      </c>
    </row>
    <row r="78" spans="1:8" ht="47.25">
      <c r="A78" s="282" t="s">
        <v>663</v>
      </c>
      <c r="B78" s="283" t="s">
        <v>348</v>
      </c>
      <c r="C78" s="300"/>
      <c r="D78" s="300"/>
      <c r="E78" s="300"/>
      <c r="F78" s="284">
        <v>21</v>
      </c>
      <c r="G78" s="284">
        <v>21</v>
      </c>
      <c r="H78" s="284">
        <v>21</v>
      </c>
    </row>
    <row r="79" spans="1:8" ht="47.25">
      <c r="A79" s="282" t="s">
        <v>663</v>
      </c>
      <c r="B79" s="283" t="s">
        <v>349</v>
      </c>
      <c r="C79" s="300"/>
      <c r="D79" s="300"/>
      <c r="E79" s="300"/>
      <c r="F79" s="284">
        <v>48</v>
      </c>
      <c r="G79" s="284">
        <v>48</v>
      </c>
      <c r="H79" s="284">
        <v>48</v>
      </c>
    </row>
    <row r="80" spans="1:8" ht="47.25">
      <c r="A80" s="282" t="s">
        <v>663</v>
      </c>
      <c r="B80" s="283" t="s">
        <v>351</v>
      </c>
      <c r="C80" s="300"/>
      <c r="D80" s="300"/>
      <c r="E80" s="300"/>
      <c r="F80" s="284">
        <v>32</v>
      </c>
      <c r="G80" s="284">
        <v>32</v>
      </c>
      <c r="H80" s="284">
        <v>32</v>
      </c>
    </row>
    <row r="81" spans="1:8" ht="47.25">
      <c r="A81" s="282" t="s">
        <v>663</v>
      </c>
      <c r="B81" s="283" t="s">
        <v>352</v>
      </c>
      <c r="C81" s="300"/>
      <c r="D81" s="300"/>
      <c r="E81" s="300"/>
      <c r="F81" s="284">
        <v>43</v>
      </c>
      <c r="G81" s="284">
        <v>43</v>
      </c>
      <c r="H81" s="284">
        <v>43</v>
      </c>
    </row>
    <row r="82" spans="1:8" ht="47.25">
      <c r="A82" s="282" t="s">
        <v>663</v>
      </c>
      <c r="B82" s="283" t="s">
        <v>353</v>
      </c>
      <c r="C82" s="300"/>
      <c r="D82" s="300"/>
      <c r="E82" s="300"/>
      <c r="F82" s="284">
        <v>54</v>
      </c>
      <c r="G82" s="284">
        <v>54</v>
      </c>
      <c r="H82" s="284">
        <v>54</v>
      </c>
    </row>
    <row r="83" spans="1:8" ht="47.25">
      <c r="A83" s="282" t="s">
        <v>663</v>
      </c>
      <c r="B83" s="283" t="s">
        <v>354</v>
      </c>
      <c r="C83" s="300"/>
      <c r="D83" s="300"/>
      <c r="E83" s="300"/>
      <c r="F83" s="284">
        <v>48</v>
      </c>
      <c r="G83" s="284">
        <v>48</v>
      </c>
      <c r="H83" s="284">
        <v>48</v>
      </c>
    </row>
    <row r="84" spans="1:8" ht="47.25">
      <c r="A84" s="282" t="s">
        <v>663</v>
      </c>
      <c r="B84" s="283" t="s">
        <v>355</v>
      </c>
      <c r="C84" s="300"/>
      <c r="D84" s="300"/>
      <c r="E84" s="300"/>
      <c r="F84" s="284">
        <v>23</v>
      </c>
      <c r="G84" s="284">
        <v>23</v>
      </c>
      <c r="H84" s="284">
        <v>23</v>
      </c>
    </row>
    <row r="85" spans="1:8" ht="47.25">
      <c r="A85" s="282" t="s">
        <v>663</v>
      </c>
      <c r="B85" s="283" t="s">
        <v>356</v>
      </c>
      <c r="C85" s="300"/>
      <c r="D85" s="300"/>
      <c r="E85" s="300"/>
      <c r="F85" s="284">
        <v>64</v>
      </c>
      <c r="G85" s="284">
        <v>64</v>
      </c>
      <c r="H85" s="284">
        <v>64</v>
      </c>
    </row>
    <row r="86" spans="1:8" ht="47.25">
      <c r="A86" s="282" t="s">
        <v>663</v>
      </c>
      <c r="B86" s="283" t="s">
        <v>357</v>
      </c>
      <c r="C86" s="300"/>
      <c r="D86" s="300"/>
      <c r="E86" s="300"/>
      <c r="F86" s="284">
        <v>32</v>
      </c>
      <c r="G86" s="284">
        <v>32</v>
      </c>
      <c r="H86" s="284">
        <v>32</v>
      </c>
    </row>
    <row r="87" spans="1:8" ht="47.25">
      <c r="A87" s="282" t="s">
        <v>663</v>
      </c>
      <c r="B87" s="283" t="s">
        <v>358</v>
      </c>
      <c r="C87" s="300"/>
      <c r="D87" s="300"/>
      <c r="E87" s="300"/>
      <c r="F87" s="284">
        <v>35</v>
      </c>
      <c r="G87" s="284">
        <v>35</v>
      </c>
      <c r="H87" s="284">
        <v>35</v>
      </c>
    </row>
    <row r="88" spans="1:8" ht="47.25">
      <c r="A88" s="282" t="s">
        <v>663</v>
      </c>
      <c r="B88" s="283" t="s">
        <v>359</v>
      </c>
      <c r="C88" s="300"/>
      <c r="D88" s="300"/>
      <c r="E88" s="300"/>
      <c r="F88" s="284">
        <v>12</v>
      </c>
      <c r="G88" s="284">
        <v>12</v>
      </c>
      <c r="H88" s="284">
        <v>12</v>
      </c>
    </row>
    <row r="89" spans="1:8" ht="47.25">
      <c r="A89" s="282" t="s">
        <v>663</v>
      </c>
      <c r="B89" s="283" t="s">
        <v>360</v>
      </c>
      <c r="C89" s="300"/>
      <c r="D89" s="300"/>
      <c r="E89" s="300"/>
      <c r="F89" s="284">
        <v>25</v>
      </c>
      <c r="G89" s="284">
        <v>25</v>
      </c>
      <c r="H89" s="284">
        <v>25</v>
      </c>
    </row>
    <row r="90" spans="1:8" ht="47.25">
      <c r="A90" s="282" t="s">
        <v>663</v>
      </c>
      <c r="B90" s="283" t="s">
        <v>361</v>
      </c>
      <c r="C90" s="300"/>
      <c r="D90" s="300"/>
      <c r="E90" s="300"/>
      <c r="F90" s="284">
        <v>93</v>
      </c>
      <c r="G90" s="284">
        <v>93</v>
      </c>
      <c r="H90" s="284">
        <v>93</v>
      </c>
    </row>
    <row r="91" spans="1:8" ht="47.25">
      <c r="A91" s="282" t="s">
        <v>663</v>
      </c>
      <c r="B91" s="283" t="s">
        <v>362</v>
      </c>
      <c r="C91" s="300"/>
      <c r="D91" s="300"/>
      <c r="E91" s="300"/>
      <c r="F91" s="284">
        <v>25</v>
      </c>
      <c r="G91" s="284">
        <v>25</v>
      </c>
      <c r="H91" s="284">
        <v>25</v>
      </c>
    </row>
    <row r="92" spans="1:8" ht="47.25">
      <c r="A92" s="282" t="s">
        <v>663</v>
      </c>
      <c r="B92" s="283" t="s">
        <v>363</v>
      </c>
      <c r="C92" s="300"/>
      <c r="D92" s="300"/>
      <c r="E92" s="300"/>
      <c r="F92" s="284">
        <v>18</v>
      </c>
      <c r="G92" s="284">
        <v>18</v>
      </c>
      <c r="H92" s="284">
        <v>18</v>
      </c>
    </row>
    <row r="93" spans="1:8" ht="47.25">
      <c r="A93" s="282" t="s">
        <v>663</v>
      </c>
      <c r="B93" s="283" t="s">
        <v>364</v>
      </c>
      <c r="C93" s="300"/>
      <c r="D93" s="300"/>
      <c r="E93" s="300"/>
      <c r="F93" s="284">
        <v>24</v>
      </c>
      <c r="G93" s="284">
        <v>24</v>
      </c>
      <c r="H93" s="284">
        <v>24</v>
      </c>
    </row>
    <row r="94" spans="1:8" ht="47.25">
      <c r="A94" s="282" t="s">
        <v>663</v>
      </c>
      <c r="B94" s="283" t="s">
        <v>365</v>
      </c>
      <c r="C94" s="300"/>
      <c r="D94" s="300"/>
      <c r="E94" s="300"/>
      <c r="F94" s="284">
        <v>20</v>
      </c>
      <c r="G94" s="284">
        <v>20</v>
      </c>
      <c r="H94" s="284">
        <v>20</v>
      </c>
    </row>
    <row r="95" spans="1:8" ht="47.25">
      <c r="A95" s="282" t="s">
        <v>663</v>
      </c>
      <c r="B95" s="283" t="s">
        <v>366</v>
      </c>
      <c r="C95" s="300"/>
      <c r="D95" s="300"/>
      <c r="E95" s="300"/>
      <c r="F95" s="284">
        <v>82</v>
      </c>
      <c r="G95" s="284">
        <v>82</v>
      </c>
      <c r="H95" s="284">
        <v>82</v>
      </c>
    </row>
    <row r="96" spans="1:8" ht="47.25">
      <c r="A96" s="282" t="s">
        <v>663</v>
      </c>
      <c r="B96" s="283" t="s">
        <v>367</v>
      </c>
      <c r="C96" s="300"/>
      <c r="D96" s="300"/>
      <c r="E96" s="300"/>
      <c r="F96" s="284">
        <v>85</v>
      </c>
      <c r="G96" s="284">
        <v>85</v>
      </c>
      <c r="H96" s="284">
        <v>85</v>
      </c>
    </row>
    <row r="97" spans="1:8" ht="63">
      <c r="A97" s="282" t="s">
        <v>663</v>
      </c>
      <c r="B97" s="283" t="s">
        <v>368</v>
      </c>
      <c r="C97" s="300"/>
      <c r="D97" s="300"/>
      <c r="E97" s="300"/>
      <c r="F97" s="284">
        <v>47</v>
      </c>
      <c r="G97" s="284">
        <v>47</v>
      </c>
      <c r="H97" s="284">
        <v>47</v>
      </c>
    </row>
    <row r="98" spans="1:8" ht="47.25">
      <c r="A98" s="282" t="s">
        <v>663</v>
      </c>
      <c r="B98" s="283" t="s">
        <v>369</v>
      </c>
      <c r="C98" s="300"/>
      <c r="D98" s="300"/>
      <c r="E98" s="300"/>
      <c r="F98" s="284">
        <v>27</v>
      </c>
      <c r="G98" s="284">
        <v>27</v>
      </c>
      <c r="H98" s="284">
        <v>27</v>
      </c>
    </row>
    <row r="99" spans="1:8" ht="47.25">
      <c r="A99" s="282" t="s">
        <v>663</v>
      </c>
      <c r="B99" s="283" t="s">
        <v>370</v>
      </c>
      <c r="C99" s="300"/>
      <c r="D99" s="300"/>
      <c r="E99" s="300"/>
      <c r="F99" s="284">
        <v>61</v>
      </c>
      <c r="G99" s="284">
        <v>61</v>
      </c>
      <c r="H99" s="284">
        <v>61</v>
      </c>
    </row>
    <row r="100" spans="1:8" ht="63">
      <c r="A100" s="282" t="s">
        <v>663</v>
      </c>
      <c r="B100" s="283" t="s">
        <v>371</v>
      </c>
      <c r="C100" s="300"/>
      <c r="D100" s="300"/>
      <c r="E100" s="300"/>
      <c r="F100" s="284">
        <v>55</v>
      </c>
      <c r="G100" s="284">
        <v>55</v>
      </c>
      <c r="H100" s="284">
        <v>55</v>
      </c>
    </row>
    <row r="101" spans="1:8" ht="47.25">
      <c r="A101" s="282" t="s">
        <v>663</v>
      </c>
      <c r="B101" s="283" t="s">
        <v>372</v>
      </c>
      <c r="C101" s="300"/>
      <c r="D101" s="300"/>
      <c r="E101" s="300"/>
      <c r="F101" s="284">
        <v>66</v>
      </c>
      <c r="G101" s="284">
        <v>66</v>
      </c>
      <c r="H101" s="284">
        <v>66</v>
      </c>
    </row>
    <row r="102" spans="1:8" ht="47.25">
      <c r="A102" s="282" t="s">
        <v>663</v>
      </c>
      <c r="B102" s="283" t="s">
        <v>373</v>
      </c>
      <c r="C102" s="300"/>
      <c r="D102" s="300"/>
      <c r="E102" s="300"/>
      <c r="F102" s="284">
        <v>73</v>
      </c>
      <c r="G102" s="284">
        <v>73</v>
      </c>
      <c r="H102" s="284">
        <v>73</v>
      </c>
    </row>
    <row r="103" spans="1:8" ht="47.25">
      <c r="A103" s="282" t="s">
        <v>663</v>
      </c>
      <c r="B103" s="283" t="s">
        <v>374</v>
      </c>
      <c r="C103" s="300"/>
      <c r="D103" s="300"/>
      <c r="E103" s="300"/>
      <c r="F103" s="284">
        <v>79</v>
      </c>
      <c r="G103" s="284">
        <v>79</v>
      </c>
      <c r="H103" s="284">
        <v>79</v>
      </c>
    </row>
    <row r="104" spans="1:8" ht="47.25">
      <c r="A104" s="282" t="s">
        <v>663</v>
      </c>
      <c r="B104" s="283" t="s">
        <v>375</v>
      </c>
      <c r="C104" s="300"/>
      <c r="D104" s="300"/>
      <c r="E104" s="300"/>
      <c r="F104" s="284">
        <v>86</v>
      </c>
      <c r="G104" s="284">
        <v>86</v>
      </c>
      <c r="H104" s="284">
        <v>86</v>
      </c>
    </row>
    <row r="105" spans="1:8" ht="31.5">
      <c r="A105" s="268" t="s">
        <v>38</v>
      </c>
      <c r="B105" s="269" t="s">
        <v>294</v>
      </c>
      <c r="C105" s="299"/>
      <c r="D105" s="299"/>
      <c r="E105" s="299"/>
      <c r="F105" s="271">
        <v>170</v>
      </c>
      <c r="G105" s="271">
        <v>170</v>
      </c>
      <c r="H105" s="271">
        <v>170</v>
      </c>
    </row>
    <row r="106" spans="1:8" ht="31.5">
      <c r="A106" s="268" t="s">
        <v>38</v>
      </c>
      <c r="B106" s="269" t="s">
        <v>295</v>
      </c>
      <c r="C106" s="299"/>
      <c r="D106" s="299"/>
      <c r="E106" s="299"/>
      <c r="F106" s="271">
        <v>62</v>
      </c>
      <c r="G106" s="271">
        <v>62</v>
      </c>
      <c r="H106" s="271">
        <v>62</v>
      </c>
    </row>
    <row r="107" spans="1:8" ht="47.25">
      <c r="A107" s="268" t="s">
        <v>38</v>
      </c>
      <c r="B107" s="269" t="s">
        <v>296</v>
      </c>
      <c r="C107" s="299"/>
      <c r="D107" s="299"/>
      <c r="E107" s="299"/>
      <c r="F107" s="271">
        <v>438</v>
      </c>
      <c r="G107" s="271">
        <v>438</v>
      </c>
      <c r="H107" s="271">
        <v>438</v>
      </c>
    </row>
    <row r="108" spans="1:8" ht="47.25">
      <c r="A108" s="268" t="s">
        <v>38</v>
      </c>
      <c r="B108" s="269" t="s">
        <v>377</v>
      </c>
      <c r="C108" s="299"/>
      <c r="D108" s="299"/>
      <c r="E108" s="299"/>
      <c r="F108" s="271">
        <v>309</v>
      </c>
      <c r="G108" s="271">
        <v>309</v>
      </c>
      <c r="H108" s="271">
        <v>309</v>
      </c>
    </row>
    <row r="109" spans="1:8" ht="47.25">
      <c r="A109" s="268" t="s">
        <v>38</v>
      </c>
      <c r="B109" s="269" t="s">
        <v>298</v>
      </c>
      <c r="C109" s="299"/>
      <c r="D109" s="299"/>
      <c r="E109" s="299"/>
      <c r="F109" s="271">
        <v>129</v>
      </c>
      <c r="G109" s="271">
        <v>129</v>
      </c>
      <c r="H109" s="271">
        <v>129</v>
      </c>
    </row>
    <row r="110" spans="1:8" ht="31.5">
      <c r="A110" s="268" t="s">
        <v>38</v>
      </c>
      <c r="B110" s="269" t="s">
        <v>299</v>
      </c>
      <c r="C110" s="299"/>
      <c r="D110" s="299"/>
      <c r="E110" s="299"/>
      <c r="F110" s="271">
        <v>27</v>
      </c>
      <c r="G110" s="271">
        <v>27</v>
      </c>
      <c r="H110" s="271">
        <v>27</v>
      </c>
    </row>
    <row r="111" spans="1:8" ht="47.25">
      <c r="A111" s="268" t="s">
        <v>38</v>
      </c>
      <c r="B111" s="269" t="s">
        <v>300</v>
      </c>
      <c r="C111" s="299"/>
      <c r="D111" s="299"/>
      <c r="E111" s="299"/>
      <c r="F111" s="271">
        <v>613</v>
      </c>
      <c r="G111" s="271">
        <v>613</v>
      </c>
      <c r="H111" s="271">
        <v>613</v>
      </c>
    </row>
    <row r="112" spans="1:8" ht="31.5">
      <c r="A112" s="268" t="s">
        <v>38</v>
      </c>
      <c r="B112" s="269" t="s">
        <v>378</v>
      </c>
      <c r="C112" s="299"/>
      <c r="D112" s="299"/>
      <c r="E112" s="299"/>
      <c r="F112" s="271">
        <v>235</v>
      </c>
      <c r="G112" s="271">
        <v>235</v>
      </c>
      <c r="H112" s="271">
        <v>235</v>
      </c>
    </row>
    <row r="113" spans="1:8" ht="31.5">
      <c r="A113" s="268" t="s">
        <v>38</v>
      </c>
      <c r="B113" s="269" t="s">
        <v>14</v>
      </c>
      <c r="C113" s="299"/>
      <c r="D113" s="299"/>
      <c r="E113" s="299"/>
      <c r="F113" s="271">
        <v>385</v>
      </c>
      <c r="G113" s="271">
        <v>385</v>
      </c>
      <c r="H113" s="271">
        <v>385</v>
      </c>
    </row>
    <row r="114" spans="1:8" ht="31.5">
      <c r="A114" s="268" t="s">
        <v>38</v>
      </c>
      <c r="B114" s="269" t="s">
        <v>301</v>
      </c>
      <c r="C114" s="299"/>
      <c r="D114" s="299"/>
      <c r="E114" s="299"/>
      <c r="F114" s="271">
        <v>30</v>
      </c>
      <c r="G114" s="271">
        <v>30</v>
      </c>
      <c r="H114" s="271">
        <v>30</v>
      </c>
    </row>
    <row r="115" spans="1:8" ht="31.5">
      <c r="A115" s="268" t="s">
        <v>38</v>
      </c>
      <c r="B115" s="269" t="s">
        <v>302</v>
      </c>
      <c r="C115" s="299"/>
      <c r="D115" s="299"/>
      <c r="E115" s="299"/>
      <c r="F115" s="271">
        <v>25</v>
      </c>
      <c r="G115" s="271">
        <v>25</v>
      </c>
      <c r="H115" s="271">
        <v>25</v>
      </c>
    </row>
    <row r="116" spans="1:8" ht="47.25">
      <c r="A116" s="268" t="s">
        <v>38</v>
      </c>
      <c r="B116" s="269" t="s">
        <v>303</v>
      </c>
      <c r="C116" s="299"/>
      <c r="D116" s="299"/>
      <c r="E116" s="299"/>
      <c r="F116" s="271">
        <v>217</v>
      </c>
      <c r="G116" s="271">
        <v>217</v>
      </c>
      <c r="H116" s="271">
        <v>217</v>
      </c>
    </row>
    <row r="117" spans="1:8" ht="47.25">
      <c r="A117" s="268" t="s">
        <v>38</v>
      </c>
      <c r="B117" s="269" t="s">
        <v>304</v>
      </c>
      <c r="C117" s="299"/>
      <c r="D117" s="299"/>
      <c r="E117" s="299"/>
      <c r="F117" s="271">
        <v>307</v>
      </c>
      <c r="G117" s="271">
        <v>307</v>
      </c>
      <c r="H117" s="271">
        <v>307</v>
      </c>
    </row>
    <row r="118" spans="1:8" ht="47.25">
      <c r="A118" s="268" t="s">
        <v>38</v>
      </c>
      <c r="B118" s="269" t="s">
        <v>305</v>
      </c>
      <c r="C118" s="299"/>
      <c r="D118" s="299"/>
      <c r="E118" s="299"/>
      <c r="F118" s="271">
        <v>420</v>
      </c>
      <c r="G118" s="271">
        <v>420</v>
      </c>
      <c r="H118" s="271">
        <v>420</v>
      </c>
    </row>
    <row r="119" spans="1:8" ht="47.25">
      <c r="A119" s="268" t="s">
        <v>38</v>
      </c>
      <c r="B119" s="269" t="s">
        <v>379</v>
      </c>
      <c r="C119" s="299"/>
      <c r="D119" s="299"/>
      <c r="E119" s="299"/>
      <c r="F119" s="271">
        <v>127</v>
      </c>
      <c r="G119" s="271">
        <v>127</v>
      </c>
      <c r="H119" s="271">
        <v>127</v>
      </c>
    </row>
    <row r="120" spans="1:8" ht="31.5">
      <c r="A120" s="268" t="s">
        <v>38</v>
      </c>
      <c r="B120" s="269" t="s">
        <v>306</v>
      </c>
      <c r="C120" s="299"/>
      <c r="D120" s="299"/>
      <c r="E120" s="299"/>
      <c r="F120" s="271">
        <v>341</v>
      </c>
      <c r="G120" s="271">
        <v>341</v>
      </c>
      <c r="H120" s="271">
        <v>341</v>
      </c>
    </row>
    <row r="121" spans="1:8" ht="31.5">
      <c r="A121" s="268" t="s">
        <v>38</v>
      </c>
      <c r="B121" s="269" t="s">
        <v>307</v>
      </c>
      <c r="C121" s="299"/>
      <c r="D121" s="299"/>
      <c r="E121" s="299"/>
      <c r="F121" s="271">
        <v>150</v>
      </c>
      <c r="G121" s="271">
        <v>150</v>
      </c>
      <c r="H121" s="271">
        <v>150</v>
      </c>
    </row>
    <row r="122" spans="1:8" ht="31.5">
      <c r="A122" s="268" t="s">
        <v>38</v>
      </c>
      <c r="B122" s="269" t="s">
        <v>308</v>
      </c>
      <c r="C122" s="299"/>
      <c r="D122" s="299"/>
      <c r="E122" s="299"/>
      <c r="F122" s="271">
        <v>76</v>
      </c>
      <c r="G122" s="271">
        <v>76</v>
      </c>
      <c r="H122" s="271">
        <v>76</v>
      </c>
    </row>
    <row r="123" spans="1:8" ht="31.5">
      <c r="A123" s="268" t="s">
        <v>38</v>
      </c>
      <c r="B123" s="269" t="s">
        <v>309</v>
      </c>
      <c r="C123" s="299"/>
      <c r="D123" s="299"/>
      <c r="E123" s="299"/>
      <c r="F123" s="271">
        <v>214</v>
      </c>
      <c r="G123" s="271">
        <v>214</v>
      </c>
      <c r="H123" s="271">
        <v>214</v>
      </c>
    </row>
    <row r="124" spans="1:8" ht="31.5">
      <c r="A124" s="268" t="s">
        <v>38</v>
      </c>
      <c r="B124" s="269" t="s">
        <v>310</v>
      </c>
      <c r="C124" s="299"/>
      <c r="D124" s="299"/>
      <c r="E124" s="299"/>
      <c r="F124" s="271">
        <v>332</v>
      </c>
      <c r="G124" s="271">
        <v>332</v>
      </c>
      <c r="H124" s="271">
        <v>332</v>
      </c>
    </row>
    <row r="125" spans="1:8" ht="31.5">
      <c r="A125" s="268" t="s">
        <v>38</v>
      </c>
      <c r="B125" s="269" t="s">
        <v>311</v>
      </c>
      <c r="C125" s="299"/>
      <c r="D125" s="299"/>
      <c r="E125" s="299"/>
      <c r="F125" s="271">
        <v>311</v>
      </c>
      <c r="G125" s="271">
        <v>311</v>
      </c>
      <c r="H125" s="271">
        <v>311</v>
      </c>
    </row>
    <row r="126" spans="1:8" ht="31.5">
      <c r="A126" s="268" t="s">
        <v>38</v>
      </c>
      <c r="B126" s="269" t="s">
        <v>312</v>
      </c>
      <c r="C126" s="299"/>
      <c r="D126" s="299"/>
      <c r="E126" s="299"/>
      <c r="F126" s="271">
        <v>264</v>
      </c>
      <c r="G126" s="271">
        <v>264</v>
      </c>
      <c r="H126" s="271">
        <v>264</v>
      </c>
    </row>
    <row r="127" spans="1:8" ht="47.25">
      <c r="A127" s="268" t="s">
        <v>38</v>
      </c>
      <c r="B127" s="269" t="s">
        <v>313</v>
      </c>
      <c r="C127" s="299"/>
      <c r="D127" s="299"/>
      <c r="E127" s="299"/>
      <c r="F127" s="271">
        <v>280</v>
      </c>
      <c r="G127" s="271">
        <v>280</v>
      </c>
      <c r="H127" s="271">
        <v>280</v>
      </c>
    </row>
    <row r="128" spans="1:8" ht="31.5">
      <c r="A128" s="268" t="s">
        <v>38</v>
      </c>
      <c r="B128" s="269" t="s">
        <v>314</v>
      </c>
      <c r="C128" s="299"/>
      <c r="D128" s="299"/>
      <c r="E128" s="299"/>
      <c r="F128" s="271">
        <v>126</v>
      </c>
      <c r="G128" s="271">
        <v>126</v>
      </c>
      <c r="H128" s="271">
        <v>126</v>
      </c>
    </row>
    <row r="129" spans="1:8" ht="31.5">
      <c r="A129" s="268" t="s">
        <v>38</v>
      </c>
      <c r="B129" s="269" t="s">
        <v>315</v>
      </c>
      <c r="C129" s="299"/>
      <c r="D129" s="299"/>
      <c r="E129" s="299"/>
      <c r="F129" s="271">
        <v>250</v>
      </c>
      <c r="G129" s="271">
        <v>250</v>
      </c>
      <c r="H129" s="271">
        <v>250</v>
      </c>
    </row>
    <row r="130" spans="1:8" ht="47.25">
      <c r="A130" s="268" t="s">
        <v>38</v>
      </c>
      <c r="B130" s="269" t="s">
        <v>316</v>
      </c>
      <c r="C130" s="299"/>
      <c r="D130" s="299"/>
      <c r="E130" s="299"/>
      <c r="F130" s="271">
        <v>599</v>
      </c>
      <c r="G130" s="271">
        <v>599</v>
      </c>
      <c r="H130" s="271">
        <v>599</v>
      </c>
    </row>
    <row r="131" spans="1:8" ht="47.25">
      <c r="A131" s="268" t="s">
        <v>38</v>
      </c>
      <c r="B131" s="269" t="s">
        <v>317</v>
      </c>
      <c r="C131" s="299"/>
      <c r="D131" s="299"/>
      <c r="E131" s="299"/>
      <c r="F131" s="271">
        <v>425</v>
      </c>
      <c r="G131" s="271">
        <v>425</v>
      </c>
      <c r="H131" s="271">
        <v>425</v>
      </c>
    </row>
    <row r="132" spans="1:8" ht="31.5">
      <c r="A132" s="268" t="s">
        <v>38</v>
      </c>
      <c r="B132" s="269" t="s">
        <v>380</v>
      </c>
      <c r="C132" s="299"/>
      <c r="D132" s="299"/>
      <c r="E132" s="299"/>
      <c r="F132" s="271">
        <v>191</v>
      </c>
      <c r="G132" s="271">
        <v>191</v>
      </c>
      <c r="H132" s="271">
        <v>191</v>
      </c>
    </row>
    <row r="133" spans="1:8" ht="31.5">
      <c r="A133" s="268" t="s">
        <v>38</v>
      </c>
      <c r="B133" s="269" t="s">
        <v>381</v>
      </c>
      <c r="C133" s="299"/>
      <c r="D133" s="299"/>
      <c r="E133" s="299"/>
      <c r="F133" s="271">
        <v>517</v>
      </c>
      <c r="G133" s="271">
        <v>517</v>
      </c>
      <c r="H133" s="271">
        <v>517</v>
      </c>
    </row>
    <row r="134" spans="1:8" ht="31.5">
      <c r="A134" s="268" t="s">
        <v>38</v>
      </c>
      <c r="B134" s="269" t="s">
        <v>376</v>
      </c>
      <c r="C134" s="299"/>
      <c r="D134" s="299"/>
      <c r="E134" s="299"/>
      <c r="F134" s="271">
        <v>97</v>
      </c>
      <c r="G134" s="271">
        <v>97</v>
      </c>
      <c r="H134" s="271">
        <v>97</v>
      </c>
    </row>
    <row r="135" spans="1:8" ht="31.5">
      <c r="A135" s="268" t="s">
        <v>38</v>
      </c>
      <c r="B135" s="269" t="s">
        <v>318</v>
      </c>
      <c r="C135" s="299"/>
      <c r="D135" s="299"/>
      <c r="E135" s="299"/>
      <c r="F135" s="271">
        <v>219</v>
      </c>
      <c r="G135" s="271">
        <v>219</v>
      </c>
      <c r="H135" s="271">
        <v>219</v>
      </c>
    </row>
    <row r="136" spans="1:8" ht="47.25">
      <c r="A136" s="268" t="s">
        <v>38</v>
      </c>
      <c r="B136" s="269" t="s">
        <v>319</v>
      </c>
      <c r="C136" s="299"/>
      <c r="D136" s="299"/>
      <c r="E136" s="299"/>
      <c r="F136" s="271">
        <v>275</v>
      </c>
      <c r="G136" s="271">
        <v>275</v>
      </c>
      <c r="H136" s="271">
        <v>275</v>
      </c>
    </row>
    <row r="137" spans="1:8" ht="31.5">
      <c r="A137" s="268" t="s">
        <v>38</v>
      </c>
      <c r="B137" s="269" t="s">
        <v>15</v>
      </c>
      <c r="C137" s="299"/>
      <c r="D137" s="299"/>
      <c r="E137" s="299"/>
      <c r="F137" s="271">
        <v>267</v>
      </c>
      <c r="G137" s="271">
        <v>267</v>
      </c>
      <c r="H137" s="271">
        <v>267</v>
      </c>
    </row>
    <row r="138" spans="1:8" ht="31.5">
      <c r="A138" s="268" t="s">
        <v>38</v>
      </c>
      <c r="B138" s="269" t="s">
        <v>16</v>
      </c>
      <c r="C138" s="299"/>
      <c r="D138" s="299"/>
      <c r="E138" s="299"/>
      <c r="F138" s="271">
        <v>277</v>
      </c>
      <c r="G138" s="271">
        <v>277</v>
      </c>
      <c r="H138" s="271">
        <v>277</v>
      </c>
    </row>
    <row r="139" spans="1:8" ht="47.25">
      <c r="A139" s="268" t="s">
        <v>38</v>
      </c>
      <c r="B139" s="269" t="s">
        <v>320</v>
      </c>
      <c r="C139" s="299"/>
      <c r="D139" s="299"/>
      <c r="E139" s="299"/>
      <c r="F139" s="271">
        <v>310</v>
      </c>
      <c r="G139" s="271">
        <v>310</v>
      </c>
      <c r="H139" s="271">
        <v>310</v>
      </c>
    </row>
    <row r="140" spans="1:8" ht="31.5">
      <c r="A140" s="268" t="s">
        <v>38</v>
      </c>
      <c r="B140" s="269" t="s">
        <v>321</v>
      </c>
      <c r="C140" s="299"/>
      <c r="D140" s="299"/>
      <c r="E140" s="299"/>
      <c r="F140" s="271">
        <v>320</v>
      </c>
      <c r="G140" s="271">
        <v>320</v>
      </c>
      <c r="H140" s="271">
        <v>320</v>
      </c>
    </row>
    <row r="141" spans="1:8" ht="31.5">
      <c r="A141" s="268" t="s">
        <v>38</v>
      </c>
      <c r="B141" s="269" t="s">
        <v>322</v>
      </c>
      <c r="C141" s="299"/>
      <c r="D141" s="299"/>
      <c r="E141" s="299"/>
      <c r="F141" s="271">
        <v>492</v>
      </c>
      <c r="G141" s="271">
        <v>492</v>
      </c>
      <c r="H141" s="271">
        <v>492</v>
      </c>
    </row>
    <row r="142" spans="1:8" ht="31.5">
      <c r="A142" s="268" t="s">
        <v>38</v>
      </c>
      <c r="B142" s="269" t="s">
        <v>382</v>
      </c>
      <c r="C142" s="299"/>
      <c r="D142" s="299"/>
      <c r="E142" s="299"/>
      <c r="F142" s="271">
        <v>313</v>
      </c>
      <c r="G142" s="271">
        <v>313</v>
      </c>
      <c r="H142" s="271">
        <v>313</v>
      </c>
    </row>
    <row r="143" spans="1:8" ht="31.5">
      <c r="A143" s="268" t="s">
        <v>38</v>
      </c>
      <c r="B143" s="269" t="s">
        <v>323</v>
      </c>
      <c r="C143" s="299"/>
      <c r="D143" s="299"/>
      <c r="E143" s="299"/>
      <c r="F143" s="271">
        <v>241</v>
      </c>
      <c r="G143" s="271">
        <v>241</v>
      </c>
      <c r="H143" s="271">
        <v>241</v>
      </c>
    </row>
    <row r="144" spans="1:8" ht="31.5">
      <c r="A144" s="268" t="s">
        <v>38</v>
      </c>
      <c r="B144" s="269" t="s">
        <v>324</v>
      </c>
      <c r="C144" s="299"/>
      <c r="D144" s="299"/>
      <c r="E144" s="299"/>
      <c r="F144" s="271">
        <v>53</v>
      </c>
      <c r="G144" s="271">
        <v>53</v>
      </c>
      <c r="H144" s="271">
        <v>53</v>
      </c>
    </row>
    <row r="145" spans="1:8" ht="47.25">
      <c r="A145" s="268" t="s">
        <v>38</v>
      </c>
      <c r="B145" s="269" t="s">
        <v>325</v>
      </c>
      <c r="C145" s="299"/>
      <c r="D145" s="299"/>
      <c r="E145" s="299"/>
      <c r="F145" s="271">
        <v>213</v>
      </c>
      <c r="G145" s="271">
        <v>213</v>
      </c>
      <c r="H145" s="271">
        <v>213</v>
      </c>
    </row>
    <row r="146" spans="1:8" ht="47.25">
      <c r="A146" s="268" t="s">
        <v>38</v>
      </c>
      <c r="B146" s="269" t="s">
        <v>17</v>
      </c>
      <c r="C146" s="299"/>
      <c r="D146" s="299"/>
      <c r="E146" s="299"/>
      <c r="F146" s="271">
        <v>250</v>
      </c>
      <c r="G146" s="271">
        <v>250</v>
      </c>
      <c r="H146" s="271">
        <v>250</v>
      </c>
    </row>
    <row r="147" spans="1:8" ht="31.5">
      <c r="A147" s="268" t="s">
        <v>38</v>
      </c>
      <c r="B147" s="269" t="s">
        <v>326</v>
      </c>
      <c r="C147" s="299"/>
      <c r="D147" s="299"/>
      <c r="E147" s="299"/>
      <c r="F147" s="271">
        <v>279</v>
      </c>
      <c r="G147" s="271">
        <v>279</v>
      </c>
      <c r="H147" s="271">
        <v>279</v>
      </c>
    </row>
    <row r="148" spans="1:8" ht="47.25">
      <c r="A148" s="268" t="s">
        <v>38</v>
      </c>
      <c r="B148" s="269" t="s">
        <v>327</v>
      </c>
      <c r="C148" s="299"/>
      <c r="D148" s="299"/>
      <c r="E148" s="299"/>
      <c r="F148" s="271">
        <v>276</v>
      </c>
      <c r="G148" s="271">
        <v>276</v>
      </c>
      <c r="H148" s="271">
        <v>276</v>
      </c>
    </row>
    <row r="149" spans="1:8" ht="47.25">
      <c r="A149" s="268" t="s">
        <v>38</v>
      </c>
      <c r="B149" s="269" t="s">
        <v>328</v>
      </c>
      <c r="C149" s="299"/>
      <c r="D149" s="299"/>
      <c r="E149" s="299"/>
      <c r="F149" s="271">
        <v>306</v>
      </c>
      <c r="G149" s="271">
        <v>306</v>
      </c>
      <c r="H149" s="271">
        <v>306</v>
      </c>
    </row>
    <row r="150" spans="1:8" ht="47.25">
      <c r="A150" s="268" t="s">
        <v>38</v>
      </c>
      <c r="B150" s="269" t="s">
        <v>9</v>
      </c>
      <c r="C150" s="299"/>
      <c r="D150" s="299"/>
      <c r="E150" s="299"/>
      <c r="F150" s="271">
        <v>345</v>
      </c>
      <c r="G150" s="271">
        <v>345</v>
      </c>
      <c r="H150" s="271">
        <v>345</v>
      </c>
    </row>
    <row r="151" spans="1:8" ht="47.25">
      <c r="A151" s="268" t="s">
        <v>38</v>
      </c>
      <c r="B151" s="269" t="s">
        <v>329</v>
      </c>
      <c r="C151" s="299"/>
      <c r="D151" s="299"/>
      <c r="E151" s="299"/>
      <c r="F151" s="271">
        <v>413</v>
      </c>
      <c r="G151" s="271">
        <v>413</v>
      </c>
      <c r="H151" s="271">
        <v>413</v>
      </c>
    </row>
    <row r="152" spans="1:8" ht="47.25">
      <c r="A152" s="268" t="s">
        <v>38</v>
      </c>
      <c r="B152" s="269" t="s">
        <v>330</v>
      </c>
      <c r="C152" s="299"/>
      <c r="D152" s="299"/>
      <c r="E152" s="299"/>
      <c r="F152" s="271">
        <v>328</v>
      </c>
      <c r="G152" s="271">
        <v>328</v>
      </c>
      <c r="H152" s="271">
        <v>328</v>
      </c>
    </row>
    <row r="153" spans="1:8" ht="31.5">
      <c r="A153" s="268" t="s">
        <v>38</v>
      </c>
      <c r="B153" s="269" t="s">
        <v>331</v>
      </c>
      <c r="C153" s="299"/>
      <c r="D153" s="299"/>
      <c r="E153" s="299"/>
      <c r="F153" s="271">
        <v>589</v>
      </c>
      <c r="G153" s="271">
        <v>589</v>
      </c>
      <c r="H153" s="271">
        <v>589</v>
      </c>
    </row>
    <row r="154" spans="1:8" ht="31.5">
      <c r="A154" s="268" t="s">
        <v>38</v>
      </c>
      <c r="B154" s="269" t="s">
        <v>383</v>
      </c>
      <c r="C154" s="299"/>
      <c r="D154" s="299"/>
      <c r="E154" s="299"/>
      <c r="F154" s="271">
        <v>376</v>
      </c>
      <c r="G154" s="271">
        <v>376</v>
      </c>
      <c r="H154" s="271">
        <v>376</v>
      </c>
    </row>
    <row r="155" spans="1:8" ht="47.25">
      <c r="A155" s="268" t="s">
        <v>38</v>
      </c>
      <c r="B155" s="269" t="s">
        <v>333</v>
      </c>
      <c r="C155" s="299"/>
      <c r="D155" s="299"/>
      <c r="E155" s="299"/>
      <c r="F155" s="271">
        <v>299</v>
      </c>
      <c r="G155" s="271">
        <v>299</v>
      </c>
      <c r="H155" s="271">
        <v>299</v>
      </c>
    </row>
    <row r="156" spans="1:8" ht="31.5">
      <c r="A156" s="268" t="s">
        <v>38</v>
      </c>
      <c r="B156" s="269" t="s">
        <v>384</v>
      </c>
      <c r="C156" s="299"/>
      <c r="D156" s="299"/>
      <c r="E156" s="299"/>
      <c r="F156" s="271">
        <v>93</v>
      </c>
      <c r="G156" s="271">
        <v>93</v>
      </c>
      <c r="H156" s="271">
        <v>93</v>
      </c>
    </row>
    <row r="157" spans="1:8" ht="31.5">
      <c r="A157" s="268" t="s">
        <v>38</v>
      </c>
      <c r="B157" s="269" t="s">
        <v>334</v>
      </c>
      <c r="C157" s="299"/>
      <c r="D157" s="299"/>
      <c r="E157" s="299"/>
      <c r="F157" s="271">
        <v>276</v>
      </c>
      <c r="G157" s="271">
        <v>276</v>
      </c>
      <c r="H157" s="271">
        <v>276</v>
      </c>
    </row>
    <row r="158" spans="1:8" ht="47.25">
      <c r="A158" s="268" t="s">
        <v>38</v>
      </c>
      <c r="B158" s="269" t="s">
        <v>335</v>
      </c>
      <c r="C158" s="299"/>
      <c r="D158" s="299"/>
      <c r="E158" s="299"/>
      <c r="F158" s="271">
        <v>385</v>
      </c>
      <c r="G158" s="271">
        <v>385</v>
      </c>
      <c r="H158" s="271">
        <v>385</v>
      </c>
    </row>
    <row r="159" spans="1:8" ht="31.5">
      <c r="A159" s="268" t="s">
        <v>38</v>
      </c>
      <c r="B159" s="269" t="s">
        <v>385</v>
      </c>
      <c r="C159" s="299"/>
      <c r="D159" s="299"/>
      <c r="E159" s="299"/>
      <c r="F159" s="271">
        <v>544</v>
      </c>
      <c r="G159" s="271">
        <v>544</v>
      </c>
      <c r="H159" s="271">
        <v>544</v>
      </c>
    </row>
    <row r="160" spans="1:8" ht="31.5">
      <c r="A160" s="268" t="s">
        <v>38</v>
      </c>
      <c r="B160" s="269" t="s">
        <v>336</v>
      </c>
      <c r="C160" s="299"/>
      <c r="D160" s="299"/>
      <c r="E160" s="299"/>
      <c r="F160" s="271">
        <v>409</v>
      </c>
      <c r="G160" s="271">
        <v>409</v>
      </c>
      <c r="H160" s="271">
        <v>409</v>
      </c>
    </row>
    <row r="161" spans="1:8" ht="31.5">
      <c r="A161" s="268" t="s">
        <v>38</v>
      </c>
      <c r="B161" s="269" t="s">
        <v>337</v>
      </c>
      <c r="C161" s="299"/>
      <c r="D161" s="299"/>
      <c r="E161" s="299"/>
      <c r="F161" s="271">
        <v>351</v>
      </c>
      <c r="G161" s="271">
        <v>351</v>
      </c>
      <c r="H161" s="271">
        <v>351</v>
      </c>
    </row>
    <row r="162" spans="1:8" ht="31.5">
      <c r="A162" s="268" t="s">
        <v>38</v>
      </c>
      <c r="B162" s="269" t="s">
        <v>338</v>
      </c>
      <c r="C162" s="299"/>
      <c r="D162" s="299"/>
      <c r="E162" s="299"/>
      <c r="F162" s="271">
        <v>160</v>
      </c>
      <c r="G162" s="271">
        <v>160</v>
      </c>
      <c r="H162" s="271">
        <v>160</v>
      </c>
    </row>
    <row r="163" spans="1:8" ht="31.5">
      <c r="A163" s="268" t="s">
        <v>38</v>
      </c>
      <c r="B163" s="269" t="s">
        <v>284</v>
      </c>
      <c r="C163" s="299"/>
      <c r="D163" s="299"/>
      <c r="E163" s="299"/>
      <c r="F163" s="271">
        <v>28</v>
      </c>
      <c r="G163" s="271">
        <v>28</v>
      </c>
      <c r="H163" s="271">
        <v>28</v>
      </c>
    </row>
    <row r="164" spans="1:8" ht="31.5">
      <c r="A164" s="268" t="s">
        <v>38</v>
      </c>
      <c r="B164" s="269" t="s">
        <v>339</v>
      </c>
      <c r="C164" s="299"/>
      <c r="D164" s="299"/>
      <c r="E164" s="299"/>
      <c r="F164" s="271">
        <v>46</v>
      </c>
      <c r="G164" s="271">
        <v>46</v>
      </c>
      <c r="H164" s="271">
        <v>46</v>
      </c>
    </row>
    <row r="165" spans="1:8" ht="31.5">
      <c r="A165" s="268" t="s">
        <v>38</v>
      </c>
      <c r="B165" s="269" t="s">
        <v>340</v>
      </c>
      <c r="C165" s="299"/>
      <c r="D165" s="299"/>
      <c r="E165" s="299"/>
      <c r="F165" s="271">
        <v>34</v>
      </c>
      <c r="G165" s="271">
        <v>34</v>
      </c>
      <c r="H165" s="271">
        <v>34</v>
      </c>
    </row>
    <row r="166" spans="1:8" ht="47.25">
      <c r="A166" s="268" t="s">
        <v>38</v>
      </c>
      <c r="B166" s="269" t="s">
        <v>341</v>
      </c>
      <c r="C166" s="299"/>
      <c r="D166" s="299"/>
      <c r="E166" s="299"/>
      <c r="F166" s="271">
        <v>31</v>
      </c>
      <c r="G166" s="271">
        <v>31</v>
      </c>
      <c r="H166" s="271">
        <v>31</v>
      </c>
    </row>
    <row r="167" spans="1:8" ht="47.25">
      <c r="A167" s="268" t="s">
        <v>38</v>
      </c>
      <c r="B167" s="269" t="s">
        <v>342</v>
      </c>
      <c r="C167" s="299"/>
      <c r="D167" s="299"/>
      <c r="E167" s="299"/>
      <c r="F167" s="271">
        <v>42</v>
      </c>
      <c r="G167" s="271">
        <v>42</v>
      </c>
      <c r="H167" s="271">
        <v>42</v>
      </c>
    </row>
    <row r="168" spans="1:8" ht="47.25">
      <c r="A168" s="268" t="s">
        <v>38</v>
      </c>
      <c r="B168" s="269" t="s">
        <v>343</v>
      </c>
      <c r="C168" s="299"/>
      <c r="D168" s="299"/>
      <c r="E168" s="299"/>
      <c r="F168" s="271">
        <v>67</v>
      </c>
      <c r="G168" s="271">
        <v>67</v>
      </c>
      <c r="H168" s="271">
        <v>67</v>
      </c>
    </row>
    <row r="169" spans="1:8" ht="47.25">
      <c r="A169" s="268" t="s">
        <v>38</v>
      </c>
      <c r="B169" s="269" t="s">
        <v>344</v>
      </c>
      <c r="C169" s="299"/>
      <c r="D169" s="299"/>
      <c r="E169" s="299"/>
      <c r="F169" s="271">
        <v>66</v>
      </c>
      <c r="G169" s="271">
        <v>66</v>
      </c>
      <c r="H169" s="271">
        <v>66</v>
      </c>
    </row>
    <row r="170" spans="1:8" ht="47.25">
      <c r="A170" s="268" t="s">
        <v>38</v>
      </c>
      <c r="B170" s="269" t="s">
        <v>345</v>
      </c>
      <c r="C170" s="299"/>
      <c r="D170" s="299"/>
      <c r="E170" s="299"/>
      <c r="F170" s="271">
        <v>64</v>
      </c>
      <c r="G170" s="271">
        <v>64</v>
      </c>
      <c r="H170" s="271">
        <v>64</v>
      </c>
    </row>
    <row r="171" spans="1:8" ht="63">
      <c r="A171" s="268" t="s">
        <v>38</v>
      </c>
      <c r="B171" s="269" t="s">
        <v>346</v>
      </c>
      <c r="C171" s="299"/>
      <c r="D171" s="299"/>
      <c r="E171" s="299"/>
      <c r="F171" s="271">
        <v>70</v>
      </c>
      <c r="G171" s="271">
        <v>70</v>
      </c>
      <c r="H171" s="271">
        <v>70</v>
      </c>
    </row>
    <row r="172" spans="1:8" ht="78.75">
      <c r="A172" s="268" t="s">
        <v>38</v>
      </c>
      <c r="B172" s="269" t="s">
        <v>347</v>
      </c>
      <c r="C172" s="299"/>
      <c r="D172" s="299"/>
      <c r="E172" s="299"/>
      <c r="F172" s="271">
        <v>37</v>
      </c>
      <c r="G172" s="271">
        <v>37</v>
      </c>
      <c r="H172" s="271">
        <v>37</v>
      </c>
    </row>
    <row r="173" spans="1:8" ht="47.25">
      <c r="A173" s="268" t="s">
        <v>38</v>
      </c>
      <c r="B173" s="269" t="s">
        <v>348</v>
      </c>
      <c r="C173" s="299"/>
      <c r="D173" s="299"/>
      <c r="E173" s="299"/>
      <c r="F173" s="271">
        <v>53</v>
      </c>
      <c r="G173" s="271">
        <v>53</v>
      </c>
      <c r="H173" s="271">
        <v>53</v>
      </c>
    </row>
    <row r="174" spans="1:8" ht="47.25">
      <c r="A174" s="268" t="s">
        <v>38</v>
      </c>
      <c r="B174" s="269" t="s">
        <v>349</v>
      </c>
      <c r="C174" s="299"/>
      <c r="D174" s="299"/>
      <c r="E174" s="299"/>
      <c r="F174" s="271">
        <v>152</v>
      </c>
      <c r="G174" s="271">
        <v>152</v>
      </c>
      <c r="H174" s="271">
        <v>152</v>
      </c>
    </row>
    <row r="175" spans="1:8" ht="63">
      <c r="A175" s="268" t="s">
        <v>38</v>
      </c>
      <c r="B175" s="269" t="s">
        <v>350</v>
      </c>
      <c r="C175" s="299"/>
      <c r="D175" s="299"/>
      <c r="E175" s="299"/>
      <c r="F175" s="271">
        <v>43</v>
      </c>
      <c r="G175" s="271">
        <v>43</v>
      </c>
      <c r="H175" s="271">
        <v>43</v>
      </c>
    </row>
    <row r="176" spans="1:8" ht="47.25">
      <c r="A176" s="268" t="s">
        <v>38</v>
      </c>
      <c r="B176" s="269" t="s">
        <v>351</v>
      </c>
      <c r="C176" s="299"/>
      <c r="D176" s="299"/>
      <c r="E176" s="299"/>
      <c r="F176" s="271">
        <v>69</v>
      </c>
      <c r="G176" s="271">
        <v>69</v>
      </c>
      <c r="H176" s="271">
        <v>69</v>
      </c>
    </row>
    <row r="177" spans="1:8" ht="47.25">
      <c r="A177" s="268" t="s">
        <v>38</v>
      </c>
      <c r="B177" s="269" t="s">
        <v>352</v>
      </c>
      <c r="C177" s="299"/>
      <c r="D177" s="299"/>
      <c r="E177" s="299"/>
      <c r="F177" s="271">
        <v>65</v>
      </c>
      <c r="G177" s="271">
        <v>65</v>
      </c>
      <c r="H177" s="271">
        <v>65</v>
      </c>
    </row>
    <row r="178" spans="1:8" ht="47.25">
      <c r="A178" s="268" t="s">
        <v>38</v>
      </c>
      <c r="B178" s="269" t="s">
        <v>353</v>
      </c>
      <c r="C178" s="299"/>
      <c r="D178" s="299"/>
      <c r="E178" s="299"/>
      <c r="F178" s="271">
        <v>77</v>
      </c>
      <c r="G178" s="271">
        <v>77</v>
      </c>
      <c r="H178" s="271">
        <v>77</v>
      </c>
    </row>
    <row r="179" spans="1:8" ht="47.25">
      <c r="A179" s="268" t="s">
        <v>38</v>
      </c>
      <c r="B179" s="269" t="s">
        <v>354</v>
      </c>
      <c r="C179" s="299"/>
      <c r="D179" s="299"/>
      <c r="E179" s="299"/>
      <c r="F179" s="271">
        <v>138</v>
      </c>
      <c r="G179" s="271">
        <v>138</v>
      </c>
      <c r="H179" s="271">
        <v>138</v>
      </c>
    </row>
    <row r="180" spans="1:8" ht="47.25">
      <c r="A180" s="268" t="s">
        <v>38</v>
      </c>
      <c r="B180" s="269" t="s">
        <v>355</v>
      </c>
      <c r="C180" s="299"/>
      <c r="D180" s="299"/>
      <c r="E180" s="299"/>
      <c r="F180" s="271">
        <v>60</v>
      </c>
      <c r="G180" s="271">
        <v>60</v>
      </c>
      <c r="H180" s="271">
        <v>60</v>
      </c>
    </row>
    <row r="181" spans="1:8" ht="47.25">
      <c r="A181" s="268" t="s">
        <v>38</v>
      </c>
      <c r="B181" s="269" t="s">
        <v>356</v>
      </c>
      <c r="C181" s="299"/>
      <c r="D181" s="299"/>
      <c r="E181" s="299"/>
      <c r="F181" s="271">
        <v>80</v>
      </c>
      <c r="G181" s="271">
        <v>80</v>
      </c>
      <c r="H181" s="271">
        <v>80</v>
      </c>
    </row>
    <row r="182" spans="1:8" ht="47.25">
      <c r="A182" s="268" t="s">
        <v>38</v>
      </c>
      <c r="B182" s="269" t="s">
        <v>357</v>
      </c>
      <c r="C182" s="299"/>
      <c r="D182" s="299"/>
      <c r="E182" s="299"/>
      <c r="F182" s="271">
        <v>79</v>
      </c>
      <c r="G182" s="271">
        <v>79</v>
      </c>
      <c r="H182" s="271">
        <v>79</v>
      </c>
    </row>
    <row r="183" spans="1:8" ht="47.25">
      <c r="A183" s="268" t="s">
        <v>38</v>
      </c>
      <c r="B183" s="269" t="s">
        <v>358</v>
      </c>
      <c r="C183" s="299"/>
      <c r="D183" s="299"/>
      <c r="E183" s="299"/>
      <c r="F183" s="271">
        <v>78</v>
      </c>
      <c r="G183" s="271">
        <v>78</v>
      </c>
      <c r="H183" s="271">
        <v>78</v>
      </c>
    </row>
    <row r="184" spans="1:8" ht="47.25">
      <c r="A184" s="268" t="s">
        <v>38</v>
      </c>
      <c r="B184" s="269" t="s">
        <v>359</v>
      </c>
      <c r="C184" s="299"/>
      <c r="D184" s="299"/>
      <c r="E184" s="299"/>
      <c r="F184" s="271">
        <v>41</v>
      </c>
      <c r="G184" s="271">
        <v>41</v>
      </c>
      <c r="H184" s="271">
        <v>41</v>
      </c>
    </row>
    <row r="185" spans="1:8" ht="47.25">
      <c r="A185" s="268" t="s">
        <v>38</v>
      </c>
      <c r="B185" s="269" t="s">
        <v>360</v>
      </c>
      <c r="C185" s="299"/>
      <c r="D185" s="299"/>
      <c r="E185" s="299"/>
      <c r="F185" s="271">
        <v>56</v>
      </c>
      <c r="G185" s="271">
        <v>56</v>
      </c>
      <c r="H185" s="271">
        <v>56</v>
      </c>
    </row>
    <row r="186" spans="1:8" ht="47.25">
      <c r="A186" s="268" t="s">
        <v>38</v>
      </c>
      <c r="B186" s="269" t="s">
        <v>361</v>
      </c>
      <c r="C186" s="299"/>
      <c r="D186" s="299"/>
      <c r="E186" s="299"/>
      <c r="F186" s="271">
        <v>135</v>
      </c>
      <c r="G186" s="271">
        <v>135</v>
      </c>
      <c r="H186" s="271">
        <v>135</v>
      </c>
    </row>
    <row r="187" spans="1:8" ht="47.25">
      <c r="A187" s="268" t="s">
        <v>38</v>
      </c>
      <c r="B187" s="269" t="s">
        <v>362</v>
      </c>
      <c r="C187" s="299"/>
      <c r="D187" s="299"/>
      <c r="E187" s="299"/>
      <c r="F187" s="271">
        <v>45</v>
      </c>
      <c r="G187" s="271">
        <v>45</v>
      </c>
      <c r="H187" s="271">
        <v>45</v>
      </c>
    </row>
    <row r="188" spans="1:8" ht="47.25">
      <c r="A188" s="268" t="s">
        <v>38</v>
      </c>
      <c r="B188" s="269" t="s">
        <v>363</v>
      </c>
      <c r="C188" s="299"/>
      <c r="D188" s="299"/>
      <c r="E188" s="299"/>
      <c r="F188" s="271">
        <v>59</v>
      </c>
      <c r="G188" s="271">
        <v>59</v>
      </c>
      <c r="H188" s="271">
        <v>59</v>
      </c>
    </row>
    <row r="189" spans="1:8" ht="47.25">
      <c r="A189" s="268" t="s">
        <v>38</v>
      </c>
      <c r="B189" s="269" t="s">
        <v>364</v>
      </c>
      <c r="C189" s="299"/>
      <c r="D189" s="299"/>
      <c r="E189" s="299"/>
      <c r="F189" s="271">
        <v>41</v>
      </c>
      <c r="G189" s="271">
        <v>41</v>
      </c>
      <c r="H189" s="271">
        <v>41</v>
      </c>
    </row>
    <row r="190" spans="1:8" ht="47.25">
      <c r="A190" s="268" t="s">
        <v>38</v>
      </c>
      <c r="B190" s="269" t="s">
        <v>365</v>
      </c>
      <c r="C190" s="299"/>
      <c r="D190" s="299"/>
      <c r="E190" s="299"/>
      <c r="F190" s="271">
        <v>45</v>
      </c>
      <c r="G190" s="271">
        <v>45</v>
      </c>
      <c r="H190" s="271">
        <v>45</v>
      </c>
    </row>
    <row r="191" spans="1:8" ht="47.25">
      <c r="A191" s="268" t="s">
        <v>38</v>
      </c>
      <c r="B191" s="269" t="s">
        <v>366</v>
      </c>
      <c r="C191" s="299"/>
      <c r="D191" s="299"/>
      <c r="E191" s="299"/>
      <c r="F191" s="271">
        <v>194</v>
      </c>
      <c r="G191" s="271">
        <v>194</v>
      </c>
      <c r="H191" s="271">
        <v>194</v>
      </c>
    </row>
    <row r="192" spans="1:8" ht="47.25">
      <c r="A192" s="268" t="s">
        <v>38</v>
      </c>
      <c r="B192" s="269" t="s">
        <v>367</v>
      </c>
      <c r="C192" s="299"/>
      <c r="D192" s="299"/>
      <c r="E192" s="299"/>
      <c r="F192" s="271">
        <v>143</v>
      </c>
      <c r="G192" s="271">
        <v>143</v>
      </c>
      <c r="H192" s="271">
        <v>143</v>
      </c>
    </row>
    <row r="193" spans="1:8" ht="63">
      <c r="A193" s="268" t="s">
        <v>38</v>
      </c>
      <c r="B193" s="269" t="s">
        <v>368</v>
      </c>
      <c r="C193" s="299"/>
      <c r="D193" s="299"/>
      <c r="E193" s="299"/>
      <c r="F193" s="271">
        <v>94</v>
      </c>
      <c r="G193" s="271">
        <v>94</v>
      </c>
      <c r="H193" s="271">
        <v>94</v>
      </c>
    </row>
    <row r="194" spans="1:8" ht="47.25">
      <c r="A194" s="268" t="s">
        <v>38</v>
      </c>
      <c r="B194" s="269" t="s">
        <v>370</v>
      </c>
      <c r="C194" s="299"/>
      <c r="D194" s="299"/>
      <c r="E194" s="299"/>
      <c r="F194" s="271">
        <v>45</v>
      </c>
      <c r="G194" s="271">
        <v>45</v>
      </c>
      <c r="H194" s="271">
        <v>45</v>
      </c>
    </row>
    <row r="195" spans="1:8" ht="63">
      <c r="A195" s="268" t="s">
        <v>38</v>
      </c>
      <c r="B195" s="269" t="s">
        <v>371</v>
      </c>
      <c r="C195" s="299"/>
      <c r="D195" s="299"/>
      <c r="E195" s="299"/>
      <c r="F195" s="271">
        <v>51</v>
      </c>
      <c r="G195" s="271">
        <v>51</v>
      </c>
      <c r="H195" s="271">
        <v>51</v>
      </c>
    </row>
    <row r="196" spans="1:8" ht="47.25">
      <c r="A196" s="268" t="s">
        <v>38</v>
      </c>
      <c r="B196" s="269" t="s">
        <v>372</v>
      </c>
      <c r="C196" s="299"/>
      <c r="D196" s="299"/>
      <c r="E196" s="299"/>
      <c r="F196" s="271">
        <v>144</v>
      </c>
      <c r="G196" s="271">
        <v>144</v>
      </c>
      <c r="H196" s="271">
        <v>144</v>
      </c>
    </row>
    <row r="197" spans="1:8" ht="47.25">
      <c r="A197" s="268" t="s">
        <v>38</v>
      </c>
      <c r="B197" s="269" t="s">
        <v>373</v>
      </c>
      <c r="C197" s="299"/>
      <c r="D197" s="299"/>
      <c r="E197" s="299"/>
      <c r="F197" s="271">
        <v>122</v>
      </c>
      <c r="G197" s="271">
        <v>122</v>
      </c>
      <c r="H197" s="271">
        <v>122</v>
      </c>
    </row>
    <row r="198" spans="1:8" ht="47.25">
      <c r="A198" s="268" t="s">
        <v>38</v>
      </c>
      <c r="B198" s="269" t="s">
        <v>374</v>
      </c>
      <c r="C198" s="299"/>
      <c r="D198" s="299"/>
      <c r="E198" s="299"/>
      <c r="F198" s="271">
        <v>154</v>
      </c>
      <c r="G198" s="271">
        <v>154</v>
      </c>
      <c r="H198" s="271">
        <v>154</v>
      </c>
    </row>
    <row r="199" spans="1:8" ht="47.25">
      <c r="A199" s="268" t="s">
        <v>38</v>
      </c>
      <c r="B199" s="269" t="s">
        <v>375</v>
      </c>
      <c r="C199" s="299"/>
      <c r="D199" s="299"/>
      <c r="E199" s="299"/>
      <c r="F199" s="271">
        <v>124</v>
      </c>
      <c r="G199" s="271">
        <v>124</v>
      </c>
      <c r="H199" s="271">
        <v>124</v>
      </c>
    </row>
    <row r="200" spans="1:8" ht="31.5">
      <c r="A200" s="285" t="s">
        <v>34</v>
      </c>
      <c r="B200" s="309" t="s">
        <v>294</v>
      </c>
      <c r="C200" s="310"/>
      <c r="D200" s="310"/>
      <c r="E200" s="310"/>
      <c r="F200" s="288">
        <v>36</v>
      </c>
      <c r="G200" s="288">
        <v>36</v>
      </c>
      <c r="H200" s="288">
        <v>36</v>
      </c>
    </row>
    <row r="201" spans="1:8" ht="31.5">
      <c r="A201" s="285" t="s">
        <v>34</v>
      </c>
      <c r="B201" s="309" t="s">
        <v>295</v>
      </c>
      <c r="C201" s="310"/>
      <c r="D201" s="310"/>
      <c r="E201" s="310"/>
      <c r="F201" s="288">
        <v>5</v>
      </c>
      <c r="G201" s="288">
        <v>5</v>
      </c>
      <c r="H201" s="288">
        <v>5</v>
      </c>
    </row>
    <row r="202" spans="1:8" ht="47.25">
      <c r="A202" s="285" t="s">
        <v>34</v>
      </c>
      <c r="B202" s="309" t="s">
        <v>296</v>
      </c>
      <c r="C202" s="310"/>
      <c r="D202" s="310"/>
      <c r="E202" s="310"/>
      <c r="F202" s="288">
        <v>64</v>
      </c>
      <c r="G202" s="288">
        <v>64</v>
      </c>
      <c r="H202" s="288">
        <v>64</v>
      </c>
    </row>
    <row r="203" spans="1:8" ht="47.25">
      <c r="A203" s="285" t="s">
        <v>34</v>
      </c>
      <c r="B203" s="309" t="s">
        <v>377</v>
      </c>
      <c r="C203" s="310"/>
      <c r="D203" s="310"/>
      <c r="E203" s="310"/>
      <c r="F203" s="288">
        <v>35</v>
      </c>
      <c r="G203" s="288">
        <v>35</v>
      </c>
      <c r="H203" s="288">
        <v>35</v>
      </c>
    </row>
    <row r="204" spans="1:8" ht="47.25">
      <c r="A204" s="285" t="s">
        <v>34</v>
      </c>
      <c r="B204" s="309" t="s">
        <v>298</v>
      </c>
      <c r="C204" s="310"/>
      <c r="D204" s="310"/>
      <c r="E204" s="310"/>
      <c r="F204" s="288">
        <v>17</v>
      </c>
      <c r="G204" s="288">
        <v>17</v>
      </c>
      <c r="H204" s="288">
        <v>17</v>
      </c>
    </row>
    <row r="205" spans="1:8" ht="31.5">
      <c r="A205" s="285" t="s">
        <v>34</v>
      </c>
      <c r="B205" s="309" t="s">
        <v>299</v>
      </c>
      <c r="C205" s="310"/>
      <c r="D205" s="310"/>
      <c r="E205" s="310"/>
      <c r="F205" s="288">
        <v>6</v>
      </c>
      <c r="G205" s="288">
        <v>6</v>
      </c>
      <c r="H205" s="288">
        <v>6</v>
      </c>
    </row>
    <row r="206" spans="1:8" ht="47.25">
      <c r="A206" s="285" t="s">
        <v>34</v>
      </c>
      <c r="B206" s="309" t="s">
        <v>300</v>
      </c>
      <c r="C206" s="310"/>
      <c r="D206" s="310"/>
      <c r="E206" s="310"/>
      <c r="F206" s="288">
        <v>53</v>
      </c>
      <c r="G206" s="288">
        <v>53</v>
      </c>
      <c r="H206" s="288">
        <v>53</v>
      </c>
    </row>
    <row r="207" spans="1:8" ht="31.5">
      <c r="A207" s="285" t="s">
        <v>34</v>
      </c>
      <c r="B207" s="309" t="s">
        <v>378</v>
      </c>
      <c r="C207" s="310"/>
      <c r="D207" s="310"/>
      <c r="E207" s="310"/>
      <c r="F207" s="288">
        <v>28</v>
      </c>
      <c r="G207" s="288">
        <v>28</v>
      </c>
      <c r="H207" s="288">
        <v>28</v>
      </c>
    </row>
    <row r="208" spans="1:8" ht="31.5">
      <c r="A208" s="285" t="s">
        <v>34</v>
      </c>
      <c r="B208" s="309" t="s">
        <v>14</v>
      </c>
      <c r="C208" s="310"/>
      <c r="D208" s="310"/>
      <c r="E208" s="310"/>
      <c r="F208" s="288">
        <v>63</v>
      </c>
      <c r="G208" s="288">
        <v>63</v>
      </c>
      <c r="H208" s="288">
        <v>63</v>
      </c>
    </row>
    <row r="209" spans="1:8" ht="31.5">
      <c r="A209" s="285" t="s">
        <v>34</v>
      </c>
      <c r="B209" s="309" t="s">
        <v>555</v>
      </c>
      <c r="C209" s="310"/>
      <c r="D209" s="310"/>
      <c r="E209" s="310"/>
      <c r="F209" s="288">
        <v>4</v>
      </c>
      <c r="G209" s="288">
        <v>4</v>
      </c>
      <c r="H209" s="288">
        <v>4</v>
      </c>
    </row>
    <row r="210" spans="1:8" ht="47.25">
      <c r="A210" s="285" t="s">
        <v>34</v>
      </c>
      <c r="B210" s="309" t="s">
        <v>303</v>
      </c>
      <c r="C210" s="310"/>
      <c r="D210" s="310"/>
      <c r="E210" s="310"/>
      <c r="F210" s="288">
        <v>46</v>
      </c>
      <c r="G210" s="288">
        <v>46</v>
      </c>
      <c r="H210" s="288">
        <v>46</v>
      </c>
    </row>
    <row r="211" spans="1:8" ht="47.25">
      <c r="A211" s="285" t="s">
        <v>34</v>
      </c>
      <c r="B211" s="309" t="s">
        <v>304</v>
      </c>
      <c r="C211" s="310"/>
      <c r="D211" s="310"/>
      <c r="E211" s="310"/>
      <c r="F211" s="288">
        <v>70</v>
      </c>
      <c r="G211" s="288">
        <v>70</v>
      </c>
      <c r="H211" s="288">
        <v>70</v>
      </c>
    </row>
    <row r="212" spans="1:8" ht="47.25">
      <c r="A212" s="285" t="s">
        <v>34</v>
      </c>
      <c r="B212" s="309" t="s">
        <v>305</v>
      </c>
      <c r="C212" s="310"/>
      <c r="D212" s="310"/>
      <c r="E212" s="310"/>
      <c r="F212" s="288">
        <v>83</v>
      </c>
      <c r="G212" s="288">
        <v>83</v>
      </c>
      <c r="H212" s="288">
        <v>83</v>
      </c>
    </row>
    <row r="213" spans="1:8" ht="47.25">
      <c r="A213" s="285" t="s">
        <v>34</v>
      </c>
      <c r="B213" s="309" t="s">
        <v>379</v>
      </c>
      <c r="C213" s="310"/>
      <c r="D213" s="310"/>
      <c r="E213" s="310"/>
      <c r="F213" s="288">
        <v>88</v>
      </c>
      <c r="G213" s="288">
        <v>88</v>
      </c>
      <c r="H213" s="288">
        <v>88</v>
      </c>
    </row>
    <row r="214" spans="1:8" ht="31.5">
      <c r="A214" s="285" t="s">
        <v>34</v>
      </c>
      <c r="B214" s="309" t="s">
        <v>306</v>
      </c>
      <c r="C214" s="310"/>
      <c r="D214" s="310"/>
      <c r="E214" s="310"/>
      <c r="F214" s="288">
        <v>32</v>
      </c>
      <c r="G214" s="288">
        <v>32</v>
      </c>
      <c r="H214" s="288">
        <v>32</v>
      </c>
    </row>
    <row r="215" spans="1:8" ht="31.5">
      <c r="A215" s="285" t="s">
        <v>34</v>
      </c>
      <c r="B215" s="309" t="s">
        <v>307</v>
      </c>
      <c r="C215" s="310"/>
      <c r="D215" s="310"/>
      <c r="E215" s="310"/>
      <c r="F215" s="288">
        <v>23</v>
      </c>
      <c r="G215" s="288">
        <v>23</v>
      </c>
      <c r="H215" s="288">
        <v>23</v>
      </c>
    </row>
    <row r="216" spans="1:8" ht="31.5">
      <c r="A216" s="285" t="s">
        <v>34</v>
      </c>
      <c r="B216" s="309" t="s">
        <v>308</v>
      </c>
      <c r="C216" s="310"/>
      <c r="D216" s="310"/>
      <c r="E216" s="310"/>
      <c r="F216" s="288">
        <v>12</v>
      </c>
      <c r="G216" s="288">
        <v>12</v>
      </c>
      <c r="H216" s="288">
        <v>12</v>
      </c>
    </row>
    <row r="217" spans="1:8" ht="31.5">
      <c r="A217" s="285" t="s">
        <v>34</v>
      </c>
      <c r="B217" s="309" t="s">
        <v>309</v>
      </c>
      <c r="C217" s="310"/>
      <c r="D217" s="310"/>
      <c r="E217" s="310"/>
      <c r="F217" s="288">
        <v>43</v>
      </c>
      <c r="G217" s="288">
        <v>43</v>
      </c>
      <c r="H217" s="288">
        <v>43</v>
      </c>
    </row>
    <row r="218" spans="1:8" ht="31.5">
      <c r="A218" s="285" t="s">
        <v>34</v>
      </c>
      <c r="B218" s="309" t="s">
        <v>310</v>
      </c>
      <c r="C218" s="310"/>
      <c r="D218" s="310"/>
      <c r="E218" s="310"/>
      <c r="F218" s="288">
        <v>51</v>
      </c>
      <c r="G218" s="288">
        <v>51</v>
      </c>
      <c r="H218" s="288">
        <v>51</v>
      </c>
    </row>
    <row r="219" spans="1:8" ht="31.5">
      <c r="A219" s="285" t="s">
        <v>34</v>
      </c>
      <c r="B219" s="309" t="s">
        <v>311</v>
      </c>
      <c r="C219" s="310"/>
      <c r="D219" s="310"/>
      <c r="E219" s="310"/>
      <c r="F219" s="288">
        <v>57</v>
      </c>
      <c r="G219" s="288">
        <v>57</v>
      </c>
      <c r="H219" s="288">
        <v>57</v>
      </c>
    </row>
    <row r="220" spans="1:8" ht="31.5">
      <c r="A220" s="285" t="s">
        <v>34</v>
      </c>
      <c r="B220" s="309" t="s">
        <v>312</v>
      </c>
      <c r="C220" s="310"/>
      <c r="D220" s="310"/>
      <c r="E220" s="310"/>
      <c r="F220" s="288">
        <v>37</v>
      </c>
      <c r="G220" s="288">
        <v>37</v>
      </c>
      <c r="H220" s="288">
        <v>37</v>
      </c>
    </row>
    <row r="221" spans="1:8" ht="47.25">
      <c r="A221" s="285" t="s">
        <v>34</v>
      </c>
      <c r="B221" s="309" t="s">
        <v>313</v>
      </c>
      <c r="C221" s="310"/>
      <c r="D221" s="310"/>
      <c r="E221" s="310"/>
      <c r="F221" s="288">
        <v>44</v>
      </c>
      <c r="G221" s="288">
        <v>44</v>
      </c>
      <c r="H221" s="288">
        <v>44</v>
      </c>
    </row>
    <row r="222" spans="1:8" ht="31.5">
      <c r="A222" s="285" t="s">
        <v>34</v>
      </c>
      <c r="B222" s="309" t="s">
        <v>314</v>
      </c>
      <c r="C222" s="310"/>
      <c r="D222" s="310"/>
      <c r="E222" s="310"/>
      <c r="F222" s="288">
        <v>9</v>
      </c>
      <c r="G222" s="288">
        <v>9</v>
      </c>
      <c r="H222" s="288">
        <v>9</v>
      </c>
    </row>
    <row r="223" spans="1:8" ht="31.5">
      <c r="A223" s="285" t="s">
        <v>34</v>
      </c>
      <c r="B223" s="309" t="s">
        <v>315</v>
      </c>
      <c r="C223" s="310"/>
      <c r="D223" s="310"/>
      <c r="E223" s="310"/>
      <c r="F223" s="288">
        <v>21</v>
      </c>
      <c r="G223" s="288">
        <v>21</v>
      </c>
      <c r="H223" s="288">
        <v>21</v>
      </c>
    </row>
    <row r="224" spans="1:8" ht="47.25">
      <c r="A224" s="285" t="s">
        <v>34</v>
      </c>
      <c r="B224" s="309" t="s">
        <v>316</v>
      </c>
      <c r="C224" s="310"/>
      <c r="D224" s="310"/>
      <c r="E224" s="310"/>
      <c r="F224" s="288">
        <v>80</v>
      </c>
      <c r="G224" s="288">
        <v>80</v>
      </c>
      <c r="H224" s="288">
        <v>80</v>
      </c>
    </row>
    <row r="225" spans="1:8" ht="47.25">
      <c r="A225" s="285" t="s">
        <v>34</v>
      </c>
      <c r="B225" s="309" t="s">
        <v>317</v>
      </c>
      <c r="C225" s="310"/>
      <c r="D225" s="310"/>
      <c r="E225" s="310"/>
      <c r="F225" s="288">
        <v>98</v>
      </c>
      <c r="G225" s="288">
        <v>98</v>
      </c>
      <c r="H225" s="288">
        <v>98</v>
      </c>
    </row>
    <row r="226" spans="1:8" ht="31.5">
      <c r="A226" s="285" t="s">
        <v>34</v>
      </c>
      <c r="B226" s="309" t="s">
        <v>380</v>
      </c>
      <c r="C226" s="310"/>
      <c r="D226" s="310"/>
      <c r="E226" s="310"/>
      <c r="F226" s="288">
        <v>32</v>
      </c>
      <c r="G226" s="288">
        <v>32</v>
      </c>
      <c r="H226" s="288">
        <v>32</v>
      </c>
    </row>
    <row r="227" spans="1:8" ht="31.5">
      <c r="A227" s="285" t="s">
        <v>34</v>
      </c>
      <c r="B227" s="309" t="s">
        <v>381</v>
      </c>
      <c r="C227" s="310"/>
      <c r="D227" s="310"/>
      <c r="E227" s="310"/>
      <c r="F227" s="288">
        <v>75</v>
      </c>
      <c r="G227" s="288">
        <v>75</v>
      </c>
      <c r="H227" s="288">
        <v>75</v>
      </c>
    </row>
    <row r="228" spans="1:8" ht="31.5">
      <c r="A228" s="285" t="s">
        <v>34</v>
      </c>
      <c r="B228" s="309" t="s">
        <v>376</v>
      </c>
      <c r="C228" s="310"/>
      <c r="D228" s="310"/>
      <c r="E228" s="310"/>
      <c r="F228" s="288">
        <v>13</v>
      </c>
      <c r="G228" s="288">
        <v>13</v>
      </c>
      <c r="H228" s="288">
        <v>13</v>
      </c>
    </row>
    <row r="229" spans="1:8" ht="31.5">
      <c r="A229" s="285" t="s">
        <v>34</v>
      </c>
      <c r="B229" s="309" t="s">
        <v>318</v>
      </c>
      <c r="C229" s="310"/>
      <c r="D229" s="310"/>
      <c r="E229" s="310"/>
      <c r="F229" s="288">
        <v>44</v>
      </c>
      <c r="G229" s="288">
        <v>44</v>
      </c>
      <c r="H229" s="288">
        <v>44</v>
      </c>
    </row>
    <row r="230" spans="1:8" ht="47.25">
      <c r="A230" s="285" t="s">
        <v>34</v>
      </c>
      <c r="B230" s="309" t="s">
        <v>319</v>
      </c>
      <c r="C230" s="310"/>
      <c r="D230" s="310"/>
      <c r="E230" s="310"/>
      <c r="F230" s="288">
        <v>43</v>
      </c>
      <c r="G230" s="288">
        <v>43</v>
      </c>
      <c r="H230" s="288">
        <v>43</v>
      </c>
    </row>
    <row r="231" spans="1:8" ht="31.5">
      <c r="A231" s="285" t="s">
        <v>34</v>
      </c>
      <c r="B231" s="309" t="s">
        <v>15</v>
      </c>
      <c r="C231" s="310"/>
      <c r="D231" s="310"/>
      <c r="E231" s="310"/>
      <c r="F231" s="288">
        <v>26</v>
      </c>
      <c r="G231" s="288">
        <v>26</v>
      </c>
      <c r="H231" s="288">
        <v>26</v>
      </c>
    </row>
    <row r="232" spans="1:8" ht="31.5">
      <c r="A232" s="285" t="s">
        <v>34</v>
      </c>
      <c r="B232" s="309" t="s">
        <v>16</v>
      </c>
      <c r="C232" s="310"/>
      <c r="D232" s="310"/>
      <c r="E232" s="310"/>
      <c r="F232" s="288">
        <v>34</v>
      </c>
      <c r="G232" s="288">
        <v>34</v>
      </c>
      <c r="H232" s="288">
        <v>34</v>
      </c>
    </row>
    <row r="233" spans="1:8" ht="47.25">
      <c r="A233" s="285" t="s">
        <v>34</v>
      </c>
      <c r="B233" s="309" t="s">
        <v>320</v>
      </c>
      <c r="C233" s="310"/>
      <c r="D233" s="310"/>
      <c r="E233" s="310"/>
      <c r="F233" s="288">
        <v>46</v>
      </c>
      <c r="G233" s="288">
        <v>46</v>
      </c>
      <c r="H233" s="288">
        <v>46</v>
      </c>
    </row>
    <row r="234" spans="1:8" ht="31.5">
      <c r="A234" s="285" t="s">
        <v>34</v>
      </c>
      <c r="B234" s="309" t="s">
        <v>321</v>
      </c>
      <c r="C234" s="310"/>
      <c r="D234" s="310"/>
      <c r="E234" s="310"/>
      <c r="F234" s="288">
        <v>45</v>
      </c>
      <c r="G234" s="288">
        <v>45</v>
      </c>
      <c r="H234" s="288">
        <v>45</v>
      </c>
    </row>
    <row r="235" spans="1:8" ht="31.5">
      <c r="A235" s="285" t="s">
        <v>34</v>
      </c>
      <c r="B235" s="309" t="s">
        <v>322</v>
      </c>
      <c r="C235" s="310"/>
      <c r="D235" s="310"/>
      <c r="E235" s="310"/>
      <c r="F235" s="288">
        <v>48</v>
      </c>
      <c r="G235" s="288">
        <v>48</v>
      </c>
      <c r="H235" s="288">
        <v>48</v>
      </c>
    </row>
    <row r="236" spans="1:8" ht="31.5">
      <c r="A236" s="285" t="s">
        <v>34</v>
      </c>
      <c r="B236" s="309" t="s">
        <v>382</v>
      </c>
      <c r="C236" s="310"/>
      <c r="D236" s="310"/>
      <c r="E236" s="310"/>
      <c r="F236" s="288">
        <v>76</v>
      </c>
      <c r="G236" s="288">
        <v>76</v>
      </c>
      <c r="H236" s="288">
        <v>76</v>
      </c>
    </row>
    <row r="237" spans="1:8" ht="31.5">
      <c r="A237" s="285" t="s">
        <v>34</v>
      </c>
      <c r="B237" s="309" t="s">
        <v>323</v>
      </c>
      <c r="C237" s="310"/>
      <c r="D237" s="310"/>
      <c r="E237" s="310"/>
      <c r="F237" s="288">
        <v>48</v>
      </c>
      <c r="G237" s="288">
        <v>48</v>
      </c>
      <c r="H237" s="288">
        <v>48</v>
      </c>
    </row>
    <row r="238" spans="1:8" ht="31.5">
      <c r="A238" s="285" t="s">
        <v>34</v>
      </c>
      <c r="B238" s="309" t="s">
        <v>324</v>
      </c>
      <c r="C238" s="310"/>
      <c r="D238" s="310"/>
      <c r="E238" s="310"/>
      <c r="F238" s="288">
        <v>18</v>
      </c>
      <c r="G238" s="288">
        <v>18</v>
      </c>
      <c r="H238" s="288">
        <v>18</v>
      </c>
    </row>
    <row r="239" spans="1:8" ht="47.25">
      <c r="A239" s="285" t="s">
        <v>34</v>
      </c>
      <c r="B239" s="309" t="s">
        <v>325</v>
      </c>
      <c r="C239" s="310"/>
      <c r="D239" s="310"/>
      <c r="E239" s="310"/>
      <c r="F239" s="288">
        <v>39</v>
      </c>
      <c r="G239" s="288">
        <v>39</v>
      </c>
      <c r="H239" s="288">
        <v>39</v>
      </c>
    </row>
    <row r="240" spans="1:8" ht="47.25">
      <c r="A240" s="285" t="s">
        <v>34</v>
      </c>
      <c r="B240" s="309" t="s">
        <v>17</v>
      </c>
      <c r="C240" s="310"/>
      <c r="D240" s="310"/>
      <c r="E240" s="310"/>
      <c r="F240" s="288">
        <v>46</v>
      </c>
      <c r="G240" s="288">
        <v>46</v>
      </c>
      <c r="H240" s="288">
        <v>46</v>
      </c>
    </row>
    <row r="241" spans="1:8" ht="31.5">
      <c r="A241" s="285" t="s">
        <v>34</v>
      </c>
      <c r="B241" s="309" t="s">
        <v>326</v>
      </c>
      <c r="C241" s="310"/>
      <c r="D241" s="310"/>
      <c r="E241" s="310"/>
      <c r="F241" s="288">
        <v>90</v>
      </c>
      <c r="G241" s="288">
        <v>90</v>
      </c>
      <c r="H241" s="288">
        <v>90</v>
      </c>
    </row>
    <row r="242" spans="1:8" ht="47.25">
      <c r="A242" s="285" t="s">
        <v>34</v>
      </c>
      <c r="B242" s="309" t="s">
        <v>327</v>
      </c>
      <c r="C242" s="310"/>
      <c r="D242" s="310"/>
      <c r="E242" s="310"/>
      <c r="F242" s="288">
        <v>47</v>
      </c>
      <c r="G242" s="288">
        <v>47</v>
      </c>
      <c r="H242" s="288">
        <v>47</v>
      </c>
    </row>
    <row r="243" spans="1:8" ht="47.25">
      <c r="A243" s="285" t="s">
        <v>34</v>
      </c>
      <c r="B243" s="309" t="s">
        <v>328</v>
      </c>
      <c r="C243" s="310"/>
      <c r="D243" s="310"/>
      <c r="E243" s="310"/>
      <c r="F243" s="288">
        <v>43</v>
      </c>
      <c r="G243" s="288">
        <v>43</v>
      </c>
      <c r="H243" s="288">
        <v>43</v>
      </c>
    </row>
    <row r="244" spans="1:8" ht="47.25">
      <c r="A244" s="285" t="s">
        <v>34</v>
      </c>
      <c r="B244" s="309" t="s">
        <v>9</v>
      </c>
      <c r="C244" s="310"/>
      <c r="D244" s="310"/>
      <c r="E244" s="310"/>
      <c r="F244" s="288">
        <v>32</v>
      </c>
      <c r="G244" s="288">
        <v>32</v>
      </c>
      <c r="H244" s="288">
        <v>32</v>
      </c>
    </row>
    <row r="245" spans="1:8" ht="47.25">
      <c r="A245" s="285" t="s">
        <v>34</v>
      </c>
      <c r="B245" s="309" t="s">
        <v>329</v>
      </c>
      <c r="C245" s="310"/>
      <c r="D245" s="310"/>
      <c r="E245" s="310"/>
      <c r="F245" s="288">
        <v>36</v>
      </c>
      <c r="G245" s="288">
        <v>36</v>
      </c>
      <c r="H245" s="288">
        <v>36</v>
      </c>
    </row>
    <row r="246" spans="1:8" ht="47.25">
      <c r="A246" s="285" t="s">
        <v>34</v>
      </c>
      <c r="B246" s="309" t="s">
        <v>330</v>
      </c>
      <c r="C246" s="310"/>
      <c r="D246" s="310"/>
      <c r="E246" s="310"/>
      <c r="F246" s="288">
        <v>62</v>
      </c>
      <c r="G246" s="288">
        <v>62</v>
      </c>
      <c r="H246" s="288">
        <v>62</v>
      </c>
    </row>
    <row r="247" spans="1:8" ht="31.5">
      <c r="A247" s="285" t="s">
        <v>34</v>
      </c>
      <c r="B247" s="309" t="s">
        <v>331</v>
      </c>
      <c r="C247" s="310"/>
      <c r="D247" s="310"/>
      <c r="E247" s="310"/>
      <c r="F247" s="288">
        <v>115</v>
      </c>
      <c r="G247" s="288">
        <v>115</v>
      </c>
      <c r="H247" s="288">
        <v>115</v>
      </c>
    </row>
    <row r="248" spans="1:8" ht="31.5">
      <c r="A248" s="285" t="s">
        <v>34</v>
      </c>
      <c r="B248" s="309" t="s">
        <v>383</v>
      </c>
      <c r="C248" s="310"/>
      <c r="D248" s="310"/>
      <c r="E248" s="310"/>
      <c r="F248" s="288">
        <v>123</v>
      </c>
      <c r="G248" s="288">
        <v>123</v>
      </c>
      <c r="H248" s="288">
        <v>123</v>
      </c>
    </row>
    <row r="249" spans="1:8" ht="47.25">
      <c r="A249" s="285" t="s">
        <v>34</v>
      </c>
      <c r="B249" s="309" t="s">
        <v>333</v>
      </c>
      <c r="C249" s="310"/>
      <c r="D249" s="310"/>
      <c r="E249" s="310"/>
      <c r="F249" s="288">
        <v>56</v>
      </c>
      <c r="G249" s="288">
        <v>56</v>
      </c>
      <c r="H249" s="288">
        <v>56</v>
      </c>
    </row>
    <row r="250" spans="1:8" ht="31.5">
      <c r="A250" s="285" t="s">
        <v>34</v>
      </c>
      <c r="B250" s="309" t="s">
        <v>384</v>
      </c>
      <c r="C250" s="310"/>
      <c r="D250" s="310"/>
      <c r="E250" s="310"/>
      <c r="F250" s="288">
        <v>503</v>
      </c>
      <c r="G250" s="288">
        <v>503</v>
      </c>
      <c r="H250" s="288">
        <v>503</v>
      </c>
    </row>
    <row r="251" spans="1:8" ht="31.5">
      <c r="A251" s="285" t="s">
        <v>34</v>
      </c>
      <c r="B251" s="309" t="s">
        <v>334</v>
      </c>
      <c r="C251" s="310"/>
      <c r="D251" s="310"/>
      <c r="E251" s="310"/>
      <c r="F251" s="288">
        <v>82</v>
      </c>
      <c r="G251" s="288">
        <v>82</v>
      </c>
      <c r="H251" s="288">
        <v>82</v>
      </c>
    </row>
    <row r="252" spans="1:8" ht="47.25">
      <c r="A252" s="285" t="s">
        <v>34</v>
      </c>
      <c r="B252" s="309" t="s">
        <v>335</v>
      </c>
      <c r="C252" s="310"/>
      <c r="D252" s="310"/>
      <c r="E252" s="310"/>
      <c r="F252" s="288">
        <v>140</v>
      </c>
      <c r="G252" s="288">
        <v>140</v>
      </c>
      <c r="H252" s="288">
        <v>140</v>
      </c>
    </row>
    <row r="253" spans="1:8" ht="31.5">
      <c r="A253" s="285" t="s">
        <v>34</v>
      </c>
      <c r="B253" s="309" t="s">
        <v>557</v>
      </c>
      <c r="C253" s="310"/>
      <c r="D253" s="310"/>
      <c r="E253" s="310"/>
      <c r="F253" s="288">
        <v>200</v>
      </c>
      <c r="G253" s="288">
        <v>200</v>
      </c>
      <c r="H253" s="288">
        <v>200</v>
      </c>
    </row>
    <row r="254" spans="1:8" ht="31.5">
      <c r="A254" s="285" t="s">
        <v>34</v>
      </c>
      <c r="B254" s="309" t="s">
        <v>385</v>
      </c>
      <c r="C254" s="310"/>
      <c r="D254" s="310"/>
      <c r="E254" s="310"/>
      <c r="F254" s="288">
        <v>224</v>
      </c>
      <c r="G254" s="288">
        <v>224</v>
      </c>
      <c r="H254" s="288">
        <v>224</v>
      </c>
    </row>
    <row r="255" spans="1:8" ht="31.5">
      <c r="A255" s="285" t="s">
        <v>34</v>
      </c>
      <c r="B255" s="309" t="s">
        <v>336</v>
      </c>
      <c r="C255" s="310"/>
      <c r="D255" s="310"/>
      <c r="E255" s="310"/>
      <c r="F255" s="288">
        <v>157</v>
      </c>
      <c r="G255" s="288">
        <v>157</v>
      </c>
      <c r="H255" s="288">
        <v>157</v>
      </c>
    </row>
    <row r="256" spans="1:8" ht="31.5">
      <c r="A256" s="285" t="s">
        <v>34</v>
      </c>
      <c r="B256" s="309" t="s">
        <v>337</v>
      </c>
      <c r="C256" s="310"/>
      <c r="D256" s="310"/>
      <c r="E256" s="310"/>
      <c r="F256" s="288">
        <v>147</v>
      </c>
      <c r="G256" s="288">
        <v>147</v>
      </c>
      <c r="H256" s="288">
        <v>147</v>
      </c>
    </row>
    <row r="257" spans="1:8" ht="31.5">
      <c r="A257" s="285" t="s">
        <v>34</v>
      </c>
      <c r="B257" s="309" t="s">
        <v>338</v>
      </c>
      <c r="C257" s="310"/>
      <c r="D257" s="310"/>
      <c r="E257" s="310"/>
      <c r="F257" s="288">
        <v>22</v>
      </c>
      <c r="G257" s="288">
        <v>22</v>
      </c>
      <c r="H257" s="288">
        <v>22</v>
      </c>
    </row>
    <row r="258" spans="1:8" ht="31.5">
      <c r="A258" s="285" t="s">
        <v>34</v>
      </c>
      <c r="B258" s="309" t="s">
        <v>558</v>
      </c>
      <c r="C258" s="310"/>
      <c r="D258" s="310"/>
      <c r="E258" s="310"/>
      <c r="F258" s="288">
        <v>9</v>
      </c>
      <c r="G258" s="288">
        <v>9</v>
      </c>
      <c r="H258" s="288">
        <v>9</v>
      </c>
    </row>
    <row r="259" spans="1:8" ht="47.25">
      <c r="A259" s="285" t="s">
        <v>34</v>
      </c>
      <c r="B259" s="309" t="s">
        <v>345</v>
      </c>
      <c r="C259" s="310"/>
      <c r="D259" s="310"/>
      <c r="E259" s="310"/>
      <c r="F259" s="288">
        <v>7</v>
      </c>
      <c r="G259" s="288">
        <v>7</v>
      </c>
      <c r="H259" s="288">
        <v>7</v>
      </c>
    </row>
    <row r="260" spans="1:8" ht="63">
      <c r="A260" s="285" t="s">
        <v>34</v>
      </c>
      <c r="B260" s="309" t="s">
        <v>346</v>
      </c>
      <c r="C260" s="310"/>
      <c r="D260" s="310"/>
      <c r="E260" s="310"/>
      <c r="F260" s="288">
        <v>10</v>
      </c>
      <c r="G260" s="288">
        <v>10</v>
      </c>
      <c r="H260" s="288">
        <v>10</v>
      </c>
    </row>
    <row r="261" spans="1:8" ht="78.75">
      <c r="A261" s="285" t="s">
        <v>34</v>
      </c>
      <c r="B261" s="309" t="s">
        <v>347</v>
      </c>
      <c r="C261" s="310"/>
      <c r="D261" s="310"/>
      <c r="E261" s="310"/>
      <c r="F261" s="288">
        <v>19</v>
      </c>
      <c r="G261" s="288">
        <v>19</v>
      </c>
      <c r="H261" s="288">
        <v>19</v>
      </c>
    </row>
    <row r="262" spans="1:8" ht="47.25">
      <c r="A262" s="285" t="s">
        <v>34</v>
      </c>
      <c r="B262" s="309" t="s">
        <v>361</v>
      </c>
      <c r="C262" s="310"/>
      <c r="D262" s="310"/>
      <c r="E262" s="310"/>
      <c r="F262" s="288">
        <v>6</v>
      </c>
      <c r="G262" s="288">
        <v>6</v>
      </c>
      <c r="H262" s="288">
        <v>6</v>
      </c>
    </row>
    <row r="263" spans="1:8" ht="47.25">
      <c r="A263" s="285" t="s">
        <v>34</v>
      </c>
      <c r="B263" s="309" t="s">
        <v>364</v>
      </c>
      <c r="C263" s="310"/>
      <c r="D263" s="310"/>
      <c r="E263" s="310"/>
      <c r="F263" s="288">
        <v>10</v>
      </c>
      <c r="G263" s="288">
        <v>10</v>
      </c>
      <c r="H263" s="288">
        <v>10</v>
      </c>
    </row>
    <row r="264" spans="1:8" ht="47.25">
      <c r="A264" s="285" t="s">
        <v>34</v>
      </c>
      <c r="B264" s="309" t="s">
        <v>365</v>
      </c>
      <c r="C264" s="310"/>
      <c r="D264" s="310"/>
      <c r="E264" s="310"/>
      <c r="F264" s="288">
        <v>30</v>
      </c>
      <c r="G264" s="288">
        <v>30</v>
      </c>
      <c r="H264" s="288">
        <v>30</v>
      </c>
    </row>
    <row r="265" spans="1:8" ht="47.25">
      <c r="A265" s="285" t="s">
        <v>34</v>
      </c>
      <c r="B265" s="309" t="s">
        <v>366</v>
      </c>
      <c r="C265" s="310"/>
      <c r="D265" s="310"/>
      <c r="E265" s="310"/>
      <c r="F265" s="288">
        <v>10</v>
      </c>
      <c r="G265" s="288">
        <v>10</v>
      </c>
      <c r="H265" s="288">
        <v>10</v>
      </c>
    </row>
    <row r="266" spans="1:8" ht="63">
      <c r="A266" s="285" t="s">
        <v>34</v>
      </c>
      <c r="B266" s="309" t="s">
        <v>368</v>
      </c>
      <c r="C266" s="310"/>
      <c r="D266" s="310"/>
      <c r="E266" s="310"/>
      <c r="F266" s="288">
        <v>6</v>
      </c>
      <c r="G266" s="288">
        <v>6</v>
      </c>
      <c r="H266" s="288">
        <v>6</v>
      </c>
    </row>
    <row r="267" spans="1:8" ht="47.25">
      <c r="A267" s="285" t="s">
        <v>34</v>
      </c>
      <c r="B267" s="309" t="s">
        <v>370</v>
      </c>
      <c r="C267" s="310"/>
      <c r="D267" s="310"/>
      <c r="E267" s="310"/>
      <c r="F267" s="288">
        <v>5</v>
      </c>
      <c r="G267" s="288">
        <v>5</v>
      </c>
      <c r="H267" s="288">
        <v>5</v>
      </c>
    </row>
    <row r="268" spans="1:8" ht="47.25">
      <c r="A268" s="285" t="s">
        <v>34</v>
      </c>
      <c r="B268" s="309" t="s">
        <v>373</v>
      </c>
      <c r="C268" s="310"/>
      <c r="D268" s="310"/>
      <c r="E268" s="310"/>
      <c r="F268" s="288">
        <v>11</v>
      </c>
      <c r="G268" s="288">
        <v>11</v>
      </c>
      <c r="H268" s="288">
        <v>11</v>
      </c>
    </row>
    <row r="269" spans="1:8" ht="47.25">
      <c r="A269" s="285" t="s">
        <v>34</v>
      </c>
      <c r="B269" s="309" t="s">
        <v>374</v>
      </c>
      <c r="C269" s="310"/>
      <c r="D269" s="310"/>
      <c r="E269" s="310"/>
      <c r="F269" s="288">
        <v>29</v>
      </c>
      <c r="G269" s="288">
        <v>29</v>
      </c>
      <c r="H269" s="288">
        <v>29</v>
      </c>
    </row>
    <row r="270" spans="1:8" ht="47.25">
      <c r="A270" s="285" t="s">
        <v>34</v>
      </c>
      <c r="B270" s="309" t="s">
        <v>375</v>
      </c>
      <c r="C270" s="310"/>
      <c r="D270" s="310"/>
      <c r="E270" s="310"/>
      <c r="F270" s="288">
        <v>30</v>
      </c>
      <c r="G270" s="288">
        <v>30</v>
      </c>
      <c r="H270" s="288">
        <v>30</v>
      </c>
    </row>
    <row r="271" spans="1:8" ht="47.25">
      <c r="A271" s="268" t="s">
        <v>664</v>
      </c>
      <c r="B271" s="269" t="s">
        <v>561</v>
      </c>
      <c r="C271" s="299"/>
      <c r="D271" s="299"/>
      <c r="E271" s="299"/>
      <c r="F271" s="271">
        <v>405402</v>
      </c>
      <c r="G271" s="271">
        <v>405402</v>
      </c>
      <c r="H271" s="271">
        <v>405402</v>
      </c>
    </row>
    <row r="272" spans="1:8" ht="47.25">
      <c r="A272" s="268" t="s">
        <v>664</v>
      </c>
      <c r="B272" s="269" t="s">
        <v>562</v>
      </c>
      <c r="C272" s="299"/>
      <c r="D272" s="299"/>
      <c r="E272" s="299"/>
      <c r="F272" s="271">
        <v>300000</v>
      </c>
      <c r="G272" s="271">
        <v>300000</v>
      </c>
      <c r="H272" s="271">
        <v>300000</v>
      </c>
    </row>
    <row r="273" spans="1:8" ht="31.5">
      <c r="A273" s="268" t="s">
        <v>664</v>
      </c>
      <c r="B273" s="269" t="s">
        <v>564</v>
      </c>
      <c r="C273" s="299"/>
      <c r="D273" s="299"/>
      <c r="E273" s="299"/>
      <c r="F273" s="271">
        <v>119000</v>
      </c>
      <c r="G273" s="271">
        <v>119000</v>
      </c>
      <c r="H273" s="271">
        <v>119000</v>
      </c>
    </row>
    <row r="274" spans="1:8" ht="47.25">
      <c r="A274" s="268" t="s">
        <v>664</v>
      </c>
      <c r="B274" s="269" t="s">
        <v>565</v>
      </c>
      <c r="C274" s="299"/>
      <c r="D274" s="299"/>
      <c r="E274" s="299"/>
      <c r="F274" s="271">
        <v>78000</v>
      </c>
      <c r="G274" s="271">
        <v>78000</v>
      </c>
      <c r="H274" s="271">
        <v>78000</v>
      </c>
    </row>
    <row r="275" spans="1:8" ht="47.25">
      <c r="A275" s="268" t="s">
        <v>664</v>
      </c>
      <c r="B275" s="269" t="s">
        <v>566</v>
      </c>
      <c r="C275" s="299"/>
      <c r="D275" s="299"/>
      <c r="E275" s="299"/>
      <c r="F275" s="271">
        <v>27670</v>
      </c>
      <c r="G275" s="271">
        <v>27670</v>
      </c>
      <c r="H275" s="271">
        <v>27670</v>
      </c>
    </row>
    <row r="276" spans="1:8" ht="47.25">
      <c r="A276" s="268" t="s">
        <v>664</v>
      </c>
      <c r="B276" s="269" t="s">
        <v>568</v>
      </c>
      <c r="C276" s="299"/>
      <c r="D276" s="299"/>
      <c r="E276" s="299"/>
      <c r="F276" s="271">
        <v>90125</v>
      </c>
      <c r="G276" s="271">
        <v>90125</v>
      </c>
      <c r="H276" s="271">
        <v>90125</v>
      </c>
    </row>
    <row r="277" spans="1:8" ht="47.25">
      <c r="A277" s="268" t="s">
        <v>664</v>
      </c>
      <c r="B277" s="269" t="s">
        <v>569</v>
      </c>
      <c r="C277" s="299"/>
      <c r="D277" s="299"/>
      <c r="E277" s="299"/>
      <c r="F277" s="271">
        <v>30224</v>
      </c>
      <c r="G277" s="271">
        <v>30224</v>
      </c>
      <c r="H277" s="271">
        <v>30224</v>
      </c>
    </row>
    <row r="278" spans="1:8" ht="47.25">
      <c r="A278" s="268" t="s">
        <v>664</v>
      </c>
      <c r="B278" s="269" t="s">
        <v>570</v>
      </c>
      <c r="C278" s="299"/>
      <c r="D278" s="299"/>
      <c r="E278" s="299"/>
      <c r="F278" s="271">
        <v>864</v>
      </c>
      <c r="G278" s="271">
        <v>864</v>
      </c>
      <c r="H278" s="271">
        <v>864</v>
      </c>
    </row>
    <row r="279" spans="1:8" ht="31.5">
      <c r="A279" s="268" t="s">
        <v>664</v>
      </c>
      <c r="B279" s="269" t="s">
        <v>337</v>
      </c>
      <c r="C279" s="299"/>
      <c r="D279" s="299"/>
      <c r="E279" s="299"/>
      <c r="F279" s="271">
        <v>38994</v>
      </c>
      <c r="G279" s="271">
        <v>38994</v>
      </c>
      <c r="H279" s="271">
        <v>38994</v>
      </c>
    </row>
    <row r="280" spans="1:8" ht="31.5">
      <c r="A280" s="268" t="s">
        <v>664</v>
      </c>
      <c r="B280" s="269" t="s">
        <v>336</v>
      </c>
      <c r="C280" s="299"/>
      <c r="D280" s="299"/>
      <c r="E280" s="299"/>
      <c r="F280" s="271">
        <v>14280</v>
      </c>
      <c r="G280" s="271">
        <v>14280</v>
      </c>
      <c r="H280" s="271">
        <v>14280</v>
      </c>
    </row>
    <row r="281" spans="1:8" ht="31.5">
      <c r="A281" s="268" t="s">
        <v>664</v>
      </c>
      <c r="B281" s="269" t="s">
        <v>331</v>
      </c>
      <c r="C281" s="299"/>
      <c r="D281" s="299"/>
      <c r="E281" s="299"/>
      <c r="F281" s="271">
        <v>91389</v>
      </c>
      <c r="G281" s="271">
        <v>110246</v>
      </c>
      <c r="H281" s="271">
        <v>110204</v>
      </c>
    </row>
    <row r="282" spans="1:8" ht="47.25">
      <c r="A282" s="282" t="s">
        <v>665</v>
      </c>
      <c r="B282" s="283" t="s">
        <v>561</v>
      </c>
      <c r="C282" s="300"/>
      <c r="D282" s="300"/>
      <c r="E282" s="300"/>
      <c r="F282" s="284">
        <v>59</v>
      </c>
      <c r="G282" s="284">
        <v>50</v>
      </c>
      <c r="H282" s="284">
        <v>50</v>
      </c>
    </row>
    <row r="283" spans="1:8" ht="47.25">
      <c r="A283" s="282" t="s">
        <v>665</v>
      </c>
      <c r="B283" s="283" t="s">
        <v>562</v>
      </c>
      <c r="C283" s="300"/>
      <c r="D283" s="300"/>
      <c r="E283" s="300"/>
      <c r="F283" s="284">
        <v>30</v>
      </c>
      <c r="G283" s="284">
        <v>30</v>
      </c>
      <c r="H283" s="284">
        <v>30</v>
      </c>
    </row>
    <row r="284" spans="1:8" ht="47.25">
      <c r="A284" s="282" t="s">
        <v>665</v>
      </c>
      <c r="B284" s="283" t="s">
        <v>563</v>
      </c>
      <c r="C284" s="300"/>
      <c r="D284" s="300"/>
      <c r="E284" s="300"/>
      <c r="F284" s="284">
        <v>62</v>
      </c>
      <c r="G284" s="284">
        <v>62</v>
      </c>
      <c r="H284" s="284">
        <v>62</v>
      </c>
    </row>
    <row r="285" spans="1:8" ht="47.25">
      <c r="A285" s="282" t="s">
        <v>665</v>
      </c>
      <c r="B285" s="283" t="s">
        <v>564</v>
      </c>
      <c r="C285" s="300"/>
      <c r="D285" s="300"/>
      <c r="E285" s="300"/>
      <c r="F285" s="284">
        <v>16</v>
      </c>
      <c r="G285" s="284">
        <v>15</v>
      </c>
      <c r="H285" s="284">
        <v>15</v>
      </c>
    </row>
    <row r="286" spans="1:8" ht="47.25">
      <c r="A286" s="282" t="s">
        <v>665</v>
      </c>
      <c r="B286" s="283" t="s">
        <v>565</v>
      </c>
      <c r="C286" s="300"/>
      <c r="D286" s="300"/>
      <c r="E286" s="300"/>
      <c r="F286" s="284">
        <v>15</v>
      </c>
      <c r="G286" s="284">
        <v>15</v>
      </c>
      <c r="H286" s="284">
        <v>15</v>
      </c>
    </row>
    <row r="287" spans="1:8" ht="47.25">
      <c r="A287" s="282" t="s">
        <v>665</v>
      </c>
      <c r="B287" s="283" t="s">
        <v>566</v>
      </c>
      <c r="C287" s="300"/>
      <c r="D287" s="300"/>
      <c r="E287" s="300"/>
      <c r="F287" s="284">
        <v>36</v>
      </c>
      <c r="G287" s="284">
        <v>36</v>
      </c>
      <c r="H287" s="284">
        <v>36</v>
      </c>
    </row>
    <row r="288" spans="1:8" ht="31.5">
      <c r="A288" s="274" t="s">
        <v>666</v>
      </c>
      <c r="B288" s="275" t="s">
        <v>378</v>
      </c>
      <c r="C288" s="275"/>
      <c r="D288" s="275"/>
      <c r="E288" s="275"/>
      <c r="F288" s="277">
        <v>8</v>
      </c>
      <c r="G288" s="277">
        <v>8</v>
      </c>
      <c r="H288" s="277">
        <v>8</v>
      </c>
    </row>
    <row r="289" spans="1:8" ht="31.5">
      <c r="A289" s="274" t="s">
        <v>666</v>
      </c>
      <c r="B289" s="275" t="s">
        <v>14</v>
      </c>
      <c r="C289" s="275"/>
      <c r="D289" s="275"/>
      <c r="E289" s="275"/>
      <c r="F289" s="277">
        <v>10</v>
      </c>
      <c r="G289" s="277">
        <v>10</v>
      </c>
      <c r="H289" s="277">
        <v>10</v>
      </c>
    </row>
    <row r="290" spans="1:8" ht="47.25">
      <c r="A290" s="274" t="s">
        <v>666</v>
      </c>
      <c r="B290" s="275" t="s">
        <v>379</v>
      </c>
      <c r="C290" s="275"/>
      <c r="D290" s="275"/>
      <c r="E290" s="275"/>
      <c r="F290" s="277">
        <v>215</v>
      </c>
      <c r="G290" s="277">
        <v>215</v>
      </c>
      <c r="H290" s="277">
        <v>215</v>
      </c>
    </row>
    <row r="291" spans="1:8" ht="31.5">
      <c r="A291" s="274" t="s">
        <v>666</v>
      </c>
      <c r="B291" s="275" t="s">
        <v>310</v>
      </c>
      <c r="C291" s="275"/>
      <c r="D291" s="275"/>
      <c r="E291" s="275"/>
      <c r="F291" s="277">
        <v>19</v>
      </c>
      <c r="G291" s="277">
        <v>19</v>
      </c>
      <c r="H291" s="277">
        <v>19</v>
      </c>
    </row>
    <row r="292" spans="1:8" ht="47.25">
      <c r="A292" s="274" t="s">
        <v>666</v>
      </c>
      <c r="B292" s="275" t="s">
        <v>319</v>
      </c>
      <c r="C292" s="275"/>
      <c r="D292" s="275"/>
      <c r="E292" s="275"/>
      <c r="F292" s="277">
        <v>7</v>
      </c>
      <c r="G292" s="277">
        <v>7</v>
      </c>
      <c r="H292" s="277">
        <v>7</v>
      </c>
    </row>
    <row r="293" spans="1:8" ht="31.5">
      <c r="A293" s="274" t="s">
        <v>666</v>
      </c>
      <c r="B293" s="275" t="s">
        <v>321</v>
      </c>
      <c r="C293" s="275"/>
      <c r="D293" s="275"/>
      <c r="E293" s="275"/>
      <c r="F293" s="277">
        <v>4</v>
      </c>
      <c r="G293" s="277">
        <v>4</v>
      </c>
      <c r="H293" s="277">
        <v>4</v>
      </c>
    </row>
    <row r="294" spans="1:8" ht="31.5">
      <c r="A294" s="274" t="s">
        <v>666</v>
      </c>
      <c r="B294" s="275" t="s">
        <v>382</v>
      </c>
      <c r="C294" s="275"/>
      <c r="D294" s="275"/>
      <c r="E294" s="275"/>
      <c r="F294" s="277">
        <v>26</v>
      </c>
      <c r="G294" s="277">
        <v>26</v>
      </c>
      <c r="H294" s="277">
        <v>26</v>
      </c>
    </row>
    <row r="295" spans="1:8" ht="31.5">
      <c r="A295" s="274" t="s">
        <v>666</v>
      </c>
      <c r="B295" s="275" t="s">
        <v>324</v>
      </c>
      <c r="C295" s="275"/>
      <c r="D295" s="275"/>
      <c r="E295" s="275"/>
      <c r="F295" s="277">
        <v>11</v>
      </c>
      <c r="G295" s="277">
        <v>11</v>
      </c>
      <c r="H295" s="277">
        <v>11</v>
      </c>
    </row>
    <row r="296" spans="1:8" ht="47.25">
      <c r="A296" s="274" t="s">
        <v>666</v>
      </c>
      <c r="B296" s="275" t="s">
        <v>17</v>
      </c>
      <c r="C296" s="275"/>
      <c r="D296" s="275"/>
      <c r="E296" s="275"/>
      <c r="F296" s="277">
        <v>4</v>
      </c>
      <c r="G296" s="277">
        <v>4</v>
      </c>
      <c r="H296" s="277">
        <v>4</v>
      </c>
    </row>
    <row r="297" spans="1:8" ht="31.5">
      <c r="A297" s="274" t="s">
        <v>666</v>
      </c>
      <c r="B297" s="275" t="s">
        <v>326</v>
      </c>
      <c r="C297" s="275"/>
      <c r="D297" s="275"/>
      <c r="E297" s="275"/>
      <c r="F297" s="277">
        <v>64</v>
      </c>
      <c r="G297" s="277">
        <v>64</v>
      </c>
      <c r="H297" s="277">
        <v>64</v>
      </c>
    </row>
    <row r="298" spans="1:8" ht="47.25">
      <c r="A298" s="274" t="s">
        <v>666</v>
      </c>
      <c r="B298" s="275" t="s">
        <v>327</v>
      </c>
      <c r="C298" s="275"/>
      <c r="D298" s="275"/>
      <c r="E298" s="275"/>
      <c r="F298" s="277">
        <v>8</v>
      </c>
      <c r="G298" s="277">
        <v>8</v>
      </c>
      <c r="H298" s="277">
        <v>8</v>
      </c>
    </row>
    <row r="299" spans="1:8" ht="47.25">
      <c r="A299" s="274" t="s">
        <v>666</v>
      </c>
      <c r="B299" s="275" t="s">
        <v>329</v>
      </c>
      <c r="C299" s="275"/>
      <c r="D299" s="275"/>
      <c r="E299" s="275"/>
      <c r="F299" s="277">
        <v>18</v>
      </c>
      <c r="G299" s="277">
        <v>18</v>
      </c>
      <c r="H299" s="277">
        <v>18</v>
      </c>
    </row>
    <row r="300" spans="1:8" ht="47.25">
      <c r="A300" s="274" t="s">
        <v>666</v>
      </c>
      <c r="B300" s="275" t="s">
        <v>330</v>
      </c>
      <c r="C300" s="275"/>
      <c r="D300" s="275"/>
      <c r="E300" s="275"/>
      <c r="F300" s="277">
        <v>17</v>
      </c>
      <c r="G300" s="277">
        <v>17</v>
      </c>
      <c r="H300" s="277">
        <v>17</v>
      </c>
    </row>
    <row r="301" spans="1:8" ht="47.25">
      <c r="A301" s="274" t="s">
        <v>666</v>
      </c>
      <c r="B301" s="275" t="s">
        <v>341</v>
      </c>
      <c r="C301" s="275"/>
      <c r="D301" s="275"/>
      <c r="E301" s="275"/>
      <c r="F301" s="277">
        <v>23</v>
      </c>
      <c r="G301" s="277">
        <v>23</v>
      </c>
      <c r="H301" s="277">
        <v>23</v>
      </c>
    </row>
    <row r="302" spans="1:8" ht="47.25">
      <c r="A302" s="274" t="s">
        <v>666</v>
      </c>
      <c r="B302" s="275" t="s">
        <v>342</v>
      </c>
      <c r="C302" s="275"/>
      <c r="D302" s="275"/>
      <c r="E302" s="275"/>
      <c r="F302" s="277">
        <v>53</v>
      </c>
      <c r="G302" s="277">
        <v>53</v>
      </c>
      <c r="H302" s="277">
        <v>53</v>
      </c>
    </row>
    <row r="303" spans="1:8" ht="47.25">
      <c r="A303" s="274" t="s">
        <v>666</v>
      </c>
      <c r="B303" s="275" t="s">
        <v>343</v>
      </c>
      <c r="C303" s="275"/>
      <c r="D303" s="275"/>
      <c r="E303" s="275"/>
      <c r="F303" s="277">
        <v>45</v>
      </c>
      <c r="G303" s="277">
        <v>45</v>
      </c>
      <c r="H303" s="277">
        <v>45</v>
      </c>
    </row>
    <row r="304" spans="1:8" ht="47.25">
      <c r="A304" s="274" t="s">
        <v>666</v>
      </c>
      <c r="B304" s="275" t="s">
        <v>344</v>
      </c>
      <c r="C304" s="275"/>
      <c r="D304" s="275"/>
      <c r="E304" s="275"/>
      <c r="F304" s="277">
        <v>70</v>
      </c>
      <c r="G304" s="277">
        <v>70</v>
      </c>
      <c r="H304" s="277">
        <v>70</v>
      </c>
    </row>
    <row r="305" spans="1:8" ht="63">
      <c r="A305" s="274" t="s">
        <v>666</v>
      </c>
      <c r="B305" s="275" t="s">
        <v>346</v>
      </c>
      <c r="C305" s="275"/>
      <c r="D305" s="275"/>
      <c r="E305" s="275"/>
      <c r="F305" s="277">
        <v>120</v>
      </c>
      <c r="G305" s="277">
        <v>120</v>
      </c>
      <c r="H305" s="277">
        <v>120</v>
      </c>
    </row>
    <row r="306" spans="1:8" ht="78.75">
      <c r="A306" s="274" t="s">
        <v>666</v>
      </c>
      <c r="B306" s="275" t="s">
        <v>347</v>
      </c>
      <c r="C306" s="275"/>
      <c r="D306" s="275"/>
      <c r="E306" s="275"/>
      <c r="F306" s="277">
        <v>83</v>
      </c>
      <c r="G306" s="277">
        <v>83</v>
      </c>
      <c r="H306" s="277">
        <v>83</v>
      </c>
    </row>
    <row r="307" spans="1:8" ht="47.25">
      <c r="A307" s="274" t="s">
        <v>666</v>
      </c>
      <c r="B307" s="275" t="s">
        <v>348</v>
      </c>
      <c r="C307" s="275"/>
      <c r="D307" s="275"/>
      <c r="E307" s="275"/>
      <c r="F307" s="277">
        <v>59</v>
      </c>
      <c r="G307" s="277">
        <v>59</v>
      </c>
      <c r="H307" s="277">
        <v>59</v>
      </c>
    </row>
    <row r="308" spans="1:8" ht="47.25">
      <c r="A308" s="274" t="s">
        <v>666</v>
      </c>
      <c r="B308" s="275" t="s">
        <v>349</v>
      </c>
      <c r="C308" s="275"/>
      <c r="D308" s="275"/>
      <c r="E308" s="275"/>
      <c r="F308" s="277">
        <v>194</v>
      </c>
      <c r="G308" s="277">
        <v>194</v>
      </c>
      <c r="H308" s="277">
        <v>194</v>
      </c>
    </row>
    <row r="309" spans="1:8" ht="63">
      <c r="A309" s="274" t="s">
        <v>666</v>
      </c>
      <c r="B309" s="275" t="s">
        <v>350</v>
      </c>
      <c r="C309" s="275"/>
      <c r="D309" s="275"/>
      <c r="E309" s="275"/>
      <c r="F309" s="277">
        <v>36</v>
      </c>
      <c r="G309" s="277">
        <v>36</v>
      </c>
      <c r="H309" s="277">
        <v>36</v>
      </c>
    </row>
    <row r="310" spans="1:8" ht="63">
      <c r="A310" s="274" t="s">
        <v>666</v>
      </c>
      <c r="B310" s="275" t="s">
        <v>386</v>
      </c>
      <c r="C310" s="275"/>
      <c r="D310" s="275"/>
      <c r="E310" s="275"/>
      <c r="F310" s="277">
        <v>25</v>
      </c>
      <c r="G310" s="277">
        <v>25</v>
      </c>
      <c r="H310" s="277">
        <v>25</v>
      </c>
    </row>
    <row r="311" spans="1:8" ht="47.25">
      <c r="A311" s="274" t="s">
        <v>666</v>
      </c>
      <c r="B311" s="275" t="s">
        <v>351</v>
      </c>
      <c r="C311" s="275"/>
      <c r="D311" s="275"/>
      <c r="E311" s="275"/>
      <c r="F311" s="277">
        <v>63</v>
      </c>
      <c r="G311" s="277">
        <v>63</v>
      </c>
      <c r="H311" s="277">
        <v>63</v>
      </c>
    </row>
    <row r="312" spans="1:8" ht="47.25">
      <c r="A312" s="274" t="s">
        <v>666</v>
      </c>
      <c r="B312" s="275" t="s">
        <v>352</v>
      </c>
      <c r="C312" s="275"/>
      <c r="D312" s="275"/>
      <c r="E312" s="275"/>
      <c r="F312" s="277">
        <v>62</v>
      </c>
      <c r="G312" s="277">
        <v>62</v>
      </c>
      <c r="H312" s="277">
        <v>62</v>
      </c>
    </row>
    <row r="313" spans="1:8" ht="47.25">
      <c r="A313" s="274" t="s">
        <v>666</v>
      </c>
      <c r="B313" s="275" t="s">
        <v>353</v>
      </c>
      <c r="C313" s="275"/>
      <c r="D313" s="275"/>
      <c r="E313" s="275"/>
      <c r="F313" s="277">
        <v>75</v>
      </c>
      <c r="G313" s="277">
        <v>75</v>
      </c>
      <c r="H313" s="277">
        <v>75</v>
      </c>
    </row>
    <row r="314" spans="1:8" ht="47.25">
      <c r="A314" s="274" t="s">
        <v>666</v>
      </c>
      <c r="B314" s="275" t="s">
        <v>354</v>
      </c>
      <c r="C314" s="275"/>
      <c r="D314" s="275"/>
      <c r="E314" s="275"/>
      <c r="F314" s="277">
        <v>93</v>
      </c>
      <c r="G314" s="277">
        <v>93</v>
      </c>
      <c r="H314" s="277">
        <v>93</v>
      </c>
    </row>
    <row r="315" spans="1:8" ht="47.25">
      <c r="A315" s="274" t="s">
        <v>666</v>
      </c>
      <c r="B315" s="275" t="s">
        <v>387</v>
      </c>
      <c r="C315" s="275"/>
      <c r="D315" s="275"/>
      <c r="E315" s="275"/>
      <c r="F315" s="277">
        <v>24</v>
      </c>
      <c r="G315" s="277">
        <v>24</v>
      </c>
      <c r="H315" s="277">
        <v>24</v>
      </c>
    </row>
    <row r="316" spans="1:8" ht="47.25">
      <c r="A316" s="274" t="s">
        <v>666</v>
      </c>
      <c r="B316" s="275" t="s">
        <v>355</v>
      </c>
      <c r="C316" s="275"/>
      <c r="D316" s="275"/>
      <c r="E316" s="275"/>
      <c r="F316" s="277">
        <v>60</v>
      </c>
      <c r="G316" s="277">
        <v>60</v>
      </c>
      <c r="H316" s="277">
        <v>60</v>
      </c>
    </row>
    <row r="317" spans="1:8" ht="47.25">
      <c r="A317" s="274" t="s">
        <v>666</v>
      </c>
      <c r="B317" s="275" t="s">
        <v>356</v>
      </c>
      <c r="C317" s="275"/>
      <c r="D317" s="275"/>
      <c r="E317" s="275"/>
      <c r="F317" s="277">
        <v>37</v>
      </c>
      <c r="G317" s="277">
        <v>37</v>
      </c>
      <c r="H317" s="277">
        <v>37</v>
      </c>
    </row>
    <row r="318" spans="1:8" ht="47.25">
      <c r="A318" s="274" t="s">
        <v>666</v>
      </c>
      <c r="B318" s="275" t="s">
        <v>357</v>
      </c>
      <c r="C318" s="275"/>
      <c r="D318" s="275"/>
      <c r="E318" s="275"/>
      <c r="F318" s="277">
        <v>60</v>
      </c>
      <c r="G318" s="277">
        <v>60</v>
      </c>
      <c r="H318" s="277">
        <v>60</v>
      </c>
    </row>
    <row r="319" spans="1:8" ht="47.25">
      <c r="A319" s="274" t="s">
        <v>666</v>
      </c>
      <c r="B319" s="275" t="s">
        <v>388</v>
      </c>
      <c r="C319" s="275"/>
      <c r="D319" s="275"/>
      <c r="E319" s="275"/>
      <c r="F319" s="277">
        <v>21</v>
      </c>
      <c r="G319" s="277">
        <v>21</v>
      </c>
      <c r="H319" s="277">
        <v>21</v>
      </c>
    </row>
    <row r="320" spans="1:8" ht="47.25">
      <c r="A320" s="274" t="s">
        <v>666</v>
      </c>
      <c r="B320" s="275" t="s">
        <v>358</v>
      </c>
      <c r="C320" s="275"/>
      <c r="D320" s="275"/>
      <c r="E320" s="275"/>
      <c r="F320" s="277">
        <v>91</v>
      </c>
      <c r="G320" s="277">
        <v>91</v>
      </c>
      <c r="H320" s="277">
        <v>91</v>
      </c>
    </row>
    <row r="321" spans="1:8" ht="47.25">
      <c r="A321" s="274" t="s">
        <v>666</v>
      </c>
      <c r="B321" s="275" t="s">
        <v>359</v>
      </c>
      <c r="C321" s="275"/>
      <c r="D321" s="275"/>
      <c r="E321" s="275"/>
      <c r="F321" s="277">
        <v>20</v>
      </c>
      <c r="G321" s="277">
        <v>20</v>
      </c>
      <c r="H321" s="277">
        <v>20</v>
      </c>
    </row>
    <row r="322" spans="1:8" ht="47.25">
      <c r="A322" s="274" t="s">
        <v>666</v>
      </c>
      <c r="B322" s="275" t="s">
        <v>360</v>
      </c>
      <c r="C322" s="275"/>
      <c r="D322" s="275"/>
      <c r="E322" s="275"/>
      <c r="F322" s="277">
        <v>63</v>
      </c>
      <c r="G322" s="277">
        <v>63</v>
      </c>
      <c r="H322" s="277">
        <v>63</v>
      </c>
    </row>
    <row r="323" spans="1:8" ht="47.25">
      <c r="A323" s="274" t="s">
        <v>666</v>
      </c>
      <c r="B323" s="275" t="s">
        <v>361</v>
      </c>
      <c r="C323" s="275"/>
      <c r="D323" s="275"/>
      <c r="E323" s="275"/>
      <c r="F323" s="277">
        <v>125</v>
      </c>
      <c r="G323" s="277">
        <v>125</v>
      </c>
      <c r="H323" s="277">
        <v>125</v>
      </c>
    </row>
    <row r="324" spans="1:8" ht="47.25">
      <c r="A324" s="274" t="s">
        <v>666</v>
      </c>
      <c r="B324" s="275" t="s">
        <v>389</v>
      </c>
      <c r="C324" s="275"/>
      <c r="D324" s="275"/>
      <c r="E324" s="275"/>
      <c r="F324" s="277">
        <v>15</v>
      </c>
      <c r="G324" s="277">
        <v>15</v>
      </c>
      <c r="H324" s="277">
        <v>15</v>
      </c>
    </row>
    <row r="325" spans="1:8" ht="47.25">
      <c r="A325" s="274" t="s">
        <v>666</v>
      </c>
      <c r="B325" s="275" t="s">
        <v>362</v>
      </c>
      <c r="C325" s="275"/>
      <c r="D325" s="275"/>
      <c r="E325" s="275"/>
      <c r="F325" s="277">
        <v>59</v>
      </c>
      <c r="G325" s="277">
        <v>59</v>
      </c>
      <c r="H325" s="277">
        <v>59</v>
      </c>
    </row>
    <row r="326" spans="1:8" ht="47.25">
      <c r="A326" s="274" t="s">
        <v>666</v>
      </c>
      <c r="B326" s="275" t="s">
        <v>363</v>
      </c>
      <c r="C326" s="275"/>
      <c r="D326" s="275"/>
      <c r="E326" s="275"/>
      <c r="F326" s="277">
        <v>38</v>
      </c>
      <c r="G326" s="277">
        <v>38</v>
      </c>
      <c r="H326" s="277">
        <v>38</v>
      </c>
    </row>
    <row r="327" spans="1:8" ht="47.25">
      <c r="A327" s="274" t="s">
        <v>666</v>
      </c>
      <c r="B327" s="275" t="s">
        <v>390</v>
      </c>
      <c r="C327" s="275"/>
      <c r="D327" s="275"/>
      <c r="E327" s="275"/>
      <c r="F327" s="277">
        <v>31</v>
      </c>
      <c r="G327" s="277">
        <v>31</v>
      </c>
      <c r="H327" s="277">
        <v>31</v>
      </c>
    </row>
    <row r="328" spans="1:8" ht="47.25">
      <c r="A328" s="274" t="s">
        <v>666</v>
      </c>
      <c r="B328" s="275" t="s">
        <v>364</v>
      </c>
      <c r="C328" s="275"/>
      <c r="D328" s="275"/>
      <c r="E328" s="275"/>
      <c r="F328" s="277">
        <v>32</v>
      </c>
      <c r="G328" s="277">
        <v>32</v>
      </c>
      <c r="H328" s="277">
        <v>32</v>
      </c>
    </row>
    <row r="329" spans="1:8" ht="47.25">
      <c r="A329" s="274" t="s">
        <v>666</v>
      </c>
      <c r="B329" s="275" t="s">
        <v>367</v>
      </c>
      <c r="C329" s="275"/>
      <c r="D329" s="275"/>
      <c r="E329" s="275"/>
      <c r="F329" s="277">
        <v>106</v>
      </c>
      <c r="G329" s="277">
        <v>106</v>
      </c>
      <c r="H329" s="277">
        <v>106</v>
      </c>
    </row>
    <row r="330" spans="1:8" ht="63">
      <c r="A330" s="274" t="s">
        <v>666</v>
      </c>
      <c r="B330" s="275" t="s">
        <v>368</v>
      </c>
      <c r="C330" s="275"/>
      <c r="D330" s="275"/>
      <c r="E330" s="275"/>
      <c r="F330" s="277">
        <v>34</v>
      </c>
      <c r="G330" s="277">
        <v>34</v>
      </c>
      <c r="H330" s="277">
        <v>34</v>
      </c>
    </row>
    <row r="331" spans="1:8" ht="47.25">
      <c r="A331" s="274" t="s">
        <v>666</v>
      </c>
      <c r="B331" s="275" t="s">
        <v>370</v>
      </c>
      <c r="C331" s="275"/>
      <c r="D331" s="275"/>
      <c r="E331" s="275"/>
      <c r="F331" s="277">
        <v>60</v>
      </c>
      <c r="G331" s="277">
        <v>60</v>
      </c>
      <c r="H331" s="277">
        <v>60</v>
      </c>
    </row>
    <row r="332" spans="1:8" ht="63">
      <c r="A332" s="274" t="s">
        <v>666</v>
      </c>
      <c r="B332" s="275" t="s">
        <v>371</v>
      </c>
      <c r="C332" s="275"/>
      <c r="D332" s="275"/>
      <c r="E332" s="275"/>
      <c r="F332" s="277">
        <v>61</v>
      </c>
      <c r="G332" s="277">
        <v>61</v>
      </c>
      <c r="H332" s="277">
        <v>61</v>
      </c>
    </row>
    <row r="333" spans="1:8" ht="47.25">
      <c r="A333" s="274" t="s">
        <v>666</v>
      </c>
      <c r="B333" s="275" t="s">
        <v>372</v>
      </c>
      <c r="C333" s="275"/>
      <c r="D333" s="275"/>
      <c r="E333" s="275"/>
      <c r="F333" s="277">
        <v>193</v>
      </c>
      <c r="G333" s="277">
        <v>193</v>
      </c>
      <c r="H333" s="277">
        <v>193</v>
      </c>
    </row>
    <row r="334" spans="1:8" ht="63">
      <c r="A334" s="274" t="s">
        <v>666</v>
      </c>
      <c r="B334" s="275" t="s">
        <v>391</v>
      </c>
      <c r="C334" s="275"/>
      <c r="D334" s="275"/>
      <c r="E334" s="275"/>
      <c r="F334" s="277">
        <v>65</v>
      </c>
      <c r="G334" s="277">
        <v>65</v>
      </c>
      <c r="H334" s="277">
        <v>65</v>
      </c>
    </row>
    <row r="335" spans="1:8" ht="94.5">
      <c r="A335" s="302" t="s">
        <v>33</v>
      </c>
      <c r="B335" s="303" t="s">
        <v>392</v>
      </c>
      <c r="C335" s="308" t="s">
        <v>35</v>
      </c>
      <c r="D335" s="308" t="s">
        <v>36</v>
      </c>
      <c r="E335" s="308" t="s">
        <v>34</v>
      </c>
      <c r="F335" s="272">
        <v>4</v>
      </c>
      <c r="G335" s="272">
        <v>4</v>
      </c>
      <c r="H335" s="272">
        <v>4</v>
      </c>
    </row>
    <row r="336" spans="1:8" ht="94.5">
      <c r="A336" s="302" t="s">
        <v>33</v>
      </c>
      <c r="B336" s="303" t="s">
        <v>393</v>
      </c>
      <c r="C336" s="308" t="s">
        <v>286</v>
      </c>
      <c r="D336" s="308" t="s">
        <v>36</v>
      </c>
      <c r="E336" s="308" t="s">
        <v>34</v>
      </c>
      <c r="F336" s="272">
        <v>18</v>
      </c>
      <c r="G336" s="272">
        <v>18</v>
      </c>
      <c r="H336" s="272">
        <v>18</v>
      </c>
    </row>
    <row r="337" spans="1:8" ht="94.5">
      <c r="A337" s="302" t="s">
        <v>33</v>
      </c>
      <c r="B337" s="303" t="s">
        <v>393</v>
      </c>
      <c r="C337" s="308" t="s">
        <v>37</v>
      </c>
      <c r="D337" s="308" t="s">
        <v>36</v>
      </c>
      <c r="E337" s="308" t="s">
        <v>34</v>
      </c>
      <c r="F337" s="272">
        <v>62</v>
      </c>
      <c r="G337" s="272">
        <v>62</v>
      </c>
      <c r="H337" s="272">
        <v>62</v>
      </c>
    </row>
    <row r="338" spans="1:8" ht="94.5">
      <c r="A338" s="302" t="s">
        <v>33</v>
      </c>
      <c r="B338" s="303" t="s">
        <v>393</v>
      </c>
      <c r="C338" s="308" t="s">
        <v>37</v>
      </c>
      <c r="D338" s="308" t="s">
        <v>39</v>
      </c>
      <c r="E338" s="308" t="s">
        <v>38</v>
      </c>
      <c r="F338" s="272">
        <v>153</v>
      </c>
      <c r="G338" s="272">
        <v>153</v>
      </c>
      <c r="H338" s="272">
        <v>153</v>
      </c>
    </row>
    <row r="339" spans="1:8" ht="94.5">
      <c r="A339" s="302" t="s">
        <v>33</v>
      </c>
      <c r="B339" s="303" t="s">
        <v>394</v>
      </c>
      <c r="C339" s="308" t="s">
        <v>35</v>
      </c>
      <c r="D339" s="308" t="s">
        <v>39</v>
      </c>
      <c r="E339" s="308" t="s">
        <v>38</v>
      </c>
      <c r="F339" s="272">
        <v>85</v>
      </c>
      <c r="G339" s="272">
        <v>85</v>
      </c>
      <c r="H339" s="272">
        <v>85</v>
      </c>
    </row>
    <row r="340" spans="1:8" ht="94.5">
      <c r="A340" s="302" t="s">
        <v>33</v>
      </c>
      <c r="B340" s="303" t="s">
        <v>395</v>
      </c>
      <c r="C340" s="308" t="s">
        <v>35</v>
      </c>
      <c r="D340" s="308" t="s">
        <v>39</v>
      </c>
      <c r="E340" s="308" t="s">
        <v>38</v>
      </c>
      <c r="F340" s="272">
        <v>107</v>
      </c>
      <c r="G340" s="272">
        <v>105</v>
      </c>
      <c r="H340" s="272">
        <v>105</v>
      </c>
    </row>
    <row r="341" spans="1:8" ht="94.5">
      <c r="A341" s="302" t="s">
        <v>33</v>
      </c>
      <c r="B341" s="303" t="s">
        <v>396</v>
      </c>
      <c r="C341" s="308" t="s">
        <v>40</v>
      </c>
      <c r="D341" s="308" t="s">
        <v>39</v>
      </c>
      <c r="E341" s="308" t="s">
        <v>38</v>
      </c>
      <c r="F341" s="272">
        <v>18</v>
      </c>
      <c r="G341" s="272">
        <v>18</v>
      </c>
      <c r="H341" s="272">
        <v>18</v>
      </c>
    </row>
    <row r="342" spans="1:8" ht="94.5">
      <c r="A342" s="302" t="s">
        <v>33</v>
      </c>
      <c r="B342" s="303" t="s">
        <v>397</v>
      </c>
      <c r="C342" s="308" t="s">
        <v>43</v>
      </c>
      <c r="D342" s="308" t="s">
        <v>39</v>
      </c>
      <c r="E342" s="308" t="s">
        <v>38</v>
      </c>
      <c r="F342" s="272">
        <v>74</v>
      </c>
      <c r="G342" s="272">
        <v>74</v>
      </c>
      <c r="H342" s="272">
        <v>74</v>
      </c>
    </row>
    <row r="343" spans="1:8" ht="110.25">
      <c r="A343" s="302" t="s">
        <v>33</v>
      </c>
      <c r="B343" s="303" t="s">
        <v>398</v>
      </c>
      <c r="C343" s="308" t="s">
        <v>44</v>
      </c>
      <c r="D343" s="308" t="s">
        <v>39</v>
      </c>
      <c r="E343" s="308" t="s">
        <v>38</v>
      </c>
      <c r="F343" s="272">
        <v>92</v>
      </c>
      <c r="G343" s="272">
        <v>90</v>
      </c>
      <c r="H343" s="272">
        <v>90</v>
      </c>
    </row>
    <row r="344" spans="1:8" ht="110.25">
      <c r="A344" s="302" t="s">
        <v>33</v>
      </c>
      <c r="B344" s="303" t="s">
        <v>399</v>
      </c>
      <c r="C344" s="308" t="s">
        <v>44</v>
      </c>
      <c r="D344" s="308" t="s">
        <v>39</v>
      </c>
      <c r="E344" s="308" t="s">
        <v>38</v>
      </c>
      <c r="F344" s="272">
        <v>17</v>
      </c>
      <c r="G344" s="272">
        <v>17</v>
      </c>
      <c r="H344" s="272">
        <v>17</v>
      </c>
    </row>
    <row r="345" spans="1:8" ht="110.25">
      <c r="A345" s="302" t="s">
        <v>33</v>
      </c>
      <c r="B345" s="303" t="s">
        <v>400</v>
      </c>
      <c r="C345" s="308" t="s">
        <v>44</v>
      </c>
      <c r="D345" s="308" t="s">
        <v>39</v>
      </c>
      <c r="E345" s="308" t="s">
        <v>38</v>
      </c>
      <c r="F345" s="272">
        <v>105</v>
      </c>
      <c r="G345" s="272">
        <v>105</v>
      </c>
      <c r="H345" s="272">
        <v>105</v>
      </c>
    </row>
    <row r="346" spans="1:8" ht="110.25">
      <c r="A346" s="302" t="s">
        <v>33</v>
      </c>
      <c r="B346" s="303" t="s">
        <v>401</v>
      </c>
      <c r="C346" s="308" t="s">
        <v>44</v>
      </c>
      <c r="D346" s="308" t="s">
        <v>39</v>
      </c>
      <c r="E346" s="308" t="s">
        <v>38</v>
      </c>
      <c r="F346" s="272">
        <v>97</v>
      </c>
      <c r="G346" s="272">
        <v>97</v>
      </c>
      <c r="H346" s="272">
        <v>97</v>
      </c>
    </row>
    <row r="347" spans="1:8" ht="110.25">
      <c r="A347" s="302" t="s">
        <v>33</v>
      </c>
      <c r="B347" s="303" t="s">
        <v>396</v>
      </c>
      <c r="C347" s="308" t="s">
        <v>44</v>
      </c>
      <c r="D347" s="308" t="s">
        <v>39</v>
      </c>
      <c r="E347" s="308" t="s">
        <v>38</v>
      </c>
      <c r="F347" s="272">
        <v>32</v>
      </c>
      <c r="G347" s="272">
        <v>32</v>
      </c>
      <c r="H347" s="272">
        <v>32</v>
      </c>
    </row>
    <row r="348" spans="1:8" ht="110.25">
      <c r="A348" s="302" t="s">
        <v>33</v>
      </c>
      <c r="B348" s="303" t="s">
        <v>402</v>
      </c>
      <c r="C348" s="308" t="s">
        <v>47</v>
      </c>
      <c r="D348" s="308" t="s">
        <v>39</v>
      </c>
      <c r="E348" s="308" t="s">
        <v>38</v>
      </c>
      <c r="F348" s="272">
        <v>95</v>
      </c>
      <c r="G348" s="272">
        <v>95</v>
      </c>
      <c r="H348" s="272">
        <v>95</v>
      </c>
    </row>
    <row r="349" spans="1:8" ht="94.5">
      <c r="A349" s="302" t="s">
        <v>33</v>
      </c>
      <c r="B349" s="303" t="s">
        <v>398</v>
      </c>
      <c r="C349" s="308" t="s">
        <v>137</v>
      </c>
      <c r="D349" s="308" t="s">
        <v>39</v>
      </c>
      <c r="E349" s="308" t="s">
        <v>38</v>
      </c>
      <c r="F349" s="272">
        <v>34</v>
      </c>
      <c r="G349" s="272">
        <v>20</v>
      </c>
      <c r="H349" s="272">
        <v>20</v>
      </c>
    </row>
    <row r="350" spans="1:8" ht="94.5">
      <c r="A350" s="302" t="s">
        <v>33</v>
      </c>
      <c r="B350" s="303" t="s">
        <v>398</v>
      </c>
      <c r="C350" s="308" t="s">
        <v>51</v>
      </c>
      <c r="D350" s="308" t="s">
        <v>39</v>
      </c>
      <c r="E350" s="308" t="s">
        <v>38</v>
      </c>
      <c r="F350" s="272">
        <v>82</v>
      </c>
      <c r="G350" s="272">
        <v>61</v>
      </c>
      <c r="H350" s="272">
        <v>38</v>
      </c>
    </row>
    <row r="351" spans="1:8" ht="94.5">
      <c r="A351" s="302" t="s">
        <v>33</v>
      </c>
      <c r="B351" s="303" t="s">
        <v>395</v>
      </c>
      <c r="C351" s="308" t="s">
        <v>51</v>
      </c>
      <c r="D351" s="308" t="s">
        <v>39</v>
      </c>
      <c r="E351" s="308" t="s">
        <v>38</v>
      </c>
      <c r="F351" s="272">
        <v>45</v>
      </c>
      <c r="G351" s="272">
        <v>45</v>
      </c>
      <c r="H351" s="272">
        <v>45</v>
      </c>
    </row>
    <row r="352" spans="1:8" ht="94.5">
      <c r="A352" s="302" t="s">
        <v>33</v>
      </c>
      <c r="B352" s="303" t="s">
        <v>399</v>
      </c>
      <c r="C352" s="308" t="s">
        <v>52</v>
      </c>
      <c r="D352" s="308" t="s">
        <v>39</v>
      </c>
      <c r="E352" s="308" t="s">
        <v>38</v>
      </c>
      <c r="F352" s="272">
        <v>7</v>
      </c>
      <c r="G352" s="272">
        <v>7</v>
      </c>
      <c r="H352" s="272">
        <v>7</v>
      </c>
    </row>
    <row r="353" spans="1:8" ht="94.5">
      <c r="A353" s="302" t="s">
        <v>33</v>
      </c>
      <c r="B353" s="303" t="s">
        <v>398</v>
      </c>
      <c r="C353" s="308" t="s">
        <v>52</v>
      </c>
      <c r="D353" s="308" t="s">
        <v>39</v>
      </c>
      <c r="E353" s="308" t="s">
        <v>38</v>
      </c>
      <c r="F353" s="272">
        <v>62</v>
      </c>
      <c r="G353" s="272">
        <v>35</v>
      </c>
      <c r="H353" s="272">
        <v>15</v>
      </c>
    </row>
    <row r="354" spans="1:8" ht="94.5">
      <c r="A354" s="302" t="s">
        <v>33</v>
      </c>
      <c r="B354" s="303" t="s">
        <v>398</v>
      </c>
      <c r="C354" s="308" t="s">
        <v>54</v>
      </c>
      <c r="D354" s="308" t="s">
        <v>39</v>
      </c>
      <c r="E354" s="308" t="s">
        <v>38</v>
      </c>
      <c r="F354" s="272">
        <v>121</v>
      </c>
      <c r="G354" s="272">
        <v>100</v>
      </c>
      <c r="H354" s="272">
        <v>100</v>
      </c>
    </row>
    <row r="355" spans="1:8" ht="94.5">
      <c r="A355" s="302" t="s">
        <v>33</v>
      </c>
      <c r="B355" s="303" t="s">
        <v>400</v>
      </c>
      <c r="C355" s="308" t="s">
        <v>54</v>
      </c>
      <c r="D355" s="308" t="s">
        <v>39</v>
      </c>
      <c r="E355" s="308" t="s">
        <v>38</v>
      </c>
      <c r="F355" s="272">
        <v>92</v>
      </c>
      <c r="G355" s="272">
        <v>92</v>
      </c>
      <c r="H355" s="272">
        <v>92</v>
      </c>
    </row>
    <row r="356" spans="1:8" ht="94.5">
      <c r="A356" s="302" t="s">
        <v>33</v>
      </c>
      <c r="B356" s="303" t="s">
        <v>396</v>
      </c>
      <c r="C356" s="308" t="s">
        <v>54</v>
      </c>
      <c r="D356" s="308" t="s">
        <v>39</v>
      </c>
      <c r="E356" s="308" t="s">
        <v>38</v>
      </c>
      <c r="F356" s="272">
        <v>22</v>
      </c>
      <c r="G356" s="272">
        <v>22</v>
      </c>
      <c r="H356" s="272">
        <v>22</v>
      </c>
    </row>
    <row r="357" spans="1:8" ht="94.5">
      <c r="A357" s="302" t="s">
        <v>33</v>
      </c>
      <c r="B357" s="303" t="s">
        <v>401</v>
      </c>
      <c r="C357" s="308" t="s">
        <v>54</v>
      </c>
      <c r="D357" s="308" t="s">
        <v>39</v>
      </c>
      <c r="E357" s="308" t="s">
        <v>38</v>
      </c>
      <c r="F357" s="272">
        <v>96</v>
      </c>
      <c r="G357" s="272">
        <v>96</v>
      </c>
      <c r="H357" s="272">
        <v>96</v>
      </c>
    </row>
    <row r="358" spans="1:8" ht="94.5">
      <c r="A358" s="302" t="s">
        <v>33</v>
      </c>
      <c r="B358" s="303" t="s">
        <v>405</v>
      </c>
      <c r="C358" s="308" t="s">
        <v>55</v>
      </c>
      <c r="D358" s="308" t="s">
        <v>39</v>
      </c>
      <c r="E358" s="308" t="s">
        <v>38</v>
      </c>
      <c r="F358" s="272">
        <v>54</v>
      </c>
      <c r="G358" s="272">
        <v>54</v>
      </c>
      <c r="H358" s="272">
        <v>54</v>
      </c>
    </row>
    <row r="359" spans="1:8" ht="94.5">
      <c r="A359" s="302" t="s">
        <v>33</v>
      </c>
      <c r="B359" s="303" t="s">
        <v>406</v>
      </c>
      <c r="C359" s="308" t="s">
        <v>55</v>
      </c>
      <c r="D359" s="308" t="s">
        <v>36</v>
      </c>
      <c r="E359" s="308" t="s">
        <v>34</v>
      </c>
      <c r="F359" s="272">
        <v>28</v>
      </c>
      <c r="G359" s="272">
        <v>28</v>
      </c>
      <c r="H359" s="272">
        <v>28</v>
      </c>
    </row>
    <row r="360" spans="1:8" ht="94.5">
      <c r="A360" s="302" t="s">
        <v>33</v>
      </c>
      <c r="B360" s="303" t="s">
        <v>406</v>
      </c>
      <c r="C360" s="308" t="s">
        <v>55</v>
      </c>
      <c r="D360" s="308" t="s">
        <v>39</v>
      </c>
      <c r="E360" s="308" t="s">
        <v>149</v>
      </c>
      <c r="F360" s="272">
        <v>44</v>
      </c>
      <c r="G360" s="272">
        <v>44</v>
      </c>
      <c r="H360" s="272">
        <v>44</v>
      </c>
    </row>
    <row r="361" spans="1:8" ht="94.5">
      <c r="A361" s="302" t="s">
        <v>33</v>
      </c>
      <c r="B361" s="303" t="s">
        <v>407</v>
      </c>
      <c r="C361" s="308" t="s">
        <v>60</v>
      </c>
      <c r="D361" s="308" t="s">
        <v>39</v>
      </c>
      <c r="E361" s="308" t="s">
        <v>38</v>
      </c>
      <c r="F361" s="272">
        <v>71</v>
      </c>
      <c r="G361" s="272">
        <v>71</v>
      </c>
      <c r="H361" s="272">
        <v>71</v>
      </c>
    </row>
    <row r="362" spans="1:8" ht="94.5">
      <c r="A362" s="302" t="s">
        <v>33</v>
      </c>
      <c r="B362" s="303" t="s">
        <v>404</v>
      </c>
      <c r="C362" s="308" t="s">
        <v>61</v>
      </c>
      <c r="D362" s="308" t="s">
        <v>39</v>
      </c>
      <c r="E362" s="308" t="s">
        <v>38</v>
      </c>
      <c r="F362" s="272">
        <v>76</v>
      </c>
      <c r="G362" s="272">
        <v>76</v>
      </c>
      <c r="H362" s="272">
        <v>76</v>
      </c>
    </row>
    <row r="363" spans="1:8" ht="94.5">
      <c r="A363" s="302" t="s">
        <v>33</v>
      </c>
      <c r="B363" s="303" t="s">
        <v>408</v>
      </c>
      <c r="C363" s="308" t="s">
        <v>61</v>
      </c>
      <c r="D363" s="308" t="s">
        <v>39</v>
      </c>
      <c r="E363" s="308" t="s">
        <v>38</v>
      </c>
      <c r="F363" s="272">
        <v>78</v>
      </c>
      <c r="G363" s="272">
        <v>78</v>
      </c>
      <c r="H363" s="272">
        <v>78</v>
      </c>
    </row>
    <row r="364" spans="1:8" ht="94.5">
      <c r="A364" s="302" t="s">
        <v>33</v>
      </c>
      <c r="B364" s="303" t="s">
        <v>409</v>
      </c>
      <c r="C364" s="308" t="s">
        <v>66</v>
      </c>
      <c r="D364" s="308" t="s">
        <v>39</v>
      </c>
      <c r="E364" s="308" t="s">
        <v>38</v>
      </c>
      <c r="F364" s="272">
        <v>26</v>
      </c>
      <c r="G364" s="272">
        <v>26</v>
      </c>
      <c r="H364" s="272">
        <v>26</v>
      </c>
    </row>
    <row r="365" spans="1:8" ht="94.5">
      <c r="A365" s="302" t="s">
        <v>33</v>
      </c>
      <c r="B365" s="303" t="s">
        <v>410</v>
      </c>
      <c r="C365" s="308" t="s">
        <v>69</v>
      </c>
      <c r="D365" s="308" t="s">
        <v>39</v>
      </c>
      <c r="E365" s="308" t="s">
        <v>38</v>
      </c>
      <c r="F365" s="272">
        <v>186</v>
      </c>
      <c r="G365" s="272">
        <v>186</v>
      </c>
      <c r="H365" s="272">
        <v>186</v>
      </c>
    </row>
    <row r="366" spans="1:8" ht="94.5">
      <c r="A366" s="302" t="s">
        <v>33</v>
      </c>
      <c r="B366" s="303" t="s">
        <v>411</v>
      </c>
      <c r="C366" s="308" t="s">
        <v>69</v>
      </c>
      <c r="D366" s="308" t="s">
        <v>39</v>
      </c>
      <c r="E366" s="308" t="s">
        <v>38</v>
      </c>
      <c r="F366" s="272">
        <v>98</v>
      </c>
      <c r="G366" s="272">
        <v>98</v>
      </c>
      <c r="H366" s="272">
        <v>98</v>
      </c>
    </row>
    <row r="367" spans="1:8" ht="94.5">
      <c r="A367" s="302" t="s">
        <v>33</v>
      </c>
      <c r="B367" s="303" t="s">
        <v>412</v>
      </c>
      <c r="C367" s="308" t="s">
        <v>69</v>
      </c>
      <c r="D367" s="308" t="s">
        <v>39</v>
      </c>
      <c r="E367" s="308" t="s">
        <v>38</v>
      </c>
      <c r="F367" s="272">
        <v>78</v>
      </c>
      <c r="G367" s="272">
        <v>78</v>
      </c>
      <c r="H367" s="272">
        <v>78</v>
      </c>
    </row>
    <row r="368" spans="1:8" ht="94.5">
      <c r="A368" s="302" t="s">
        <v>33</v>
      </c>
      <c r="B368" s="303" t="s">
        <v>413</v>
      </c>
      <c r="C368" s="308" t="s">
        <v>69</v>
      </c>
      <c r="D368" s="308" t="s">
        <v>39</v>
      </c>
      <c r="E368" s="308" t="s">
        <v>38</v>
      </c>
      <c r="F368" s="272">
        <v>77</v>
      </c>
      <c r="G368" s="272">
        <v>77</v>
      </c>
      <c r="H368" s="272">
        <v>77</v>
      </c>
    </row>
    <row r="369" spans="1:8" ht="94.5">
      <c r="A369" s="302" t="s">
        <v>33</v>
      </c>
      <c r="B369" s="303" t="s">
        <v>406</v>
      </c>
      <c r="C369" s="308" t="s">
        <v>70</v>
      </c>
      <c r="D369" s="308" t="s">
        <v>39</v>
      </c>
      <c r="E369" s="308" t="s">
        <v>38</v>
      </c>
      <c r="F369" s="272">
        <v>82</v>
      </c>
      <c r="G369" s="272">
        <v>82</v>
      </c>
      <c r="H369" s="272">
        <v>82</v>
      </c>
    </row>
    <row r="370" spans="1:8" ht="94.5">
      <c r="A370" s="302" t="s">
        <v>33</v>
      </c>
      <c r="B370" s="303" t="s">
        <v>398</v>
      </c>
      <c r="C370" s="308" t="s">
        <v>73</v>
      </c>
      <c r="D370" s="308" t="s">
        <v>39</v>
      </c>
      <c r="E370" s="308" t="s">
        <v>38</v>
      </c>
      <c r="F370" s="272">
        <v>95</v>
      </c>
      <c r="G370" s="272">
        <v>100</v>
      </c>
      <c r="H370" s="272">
        <v>100</v>
      </c>
    </row>
    <row r="371" spans="1:8" ht="94.5">
      <c r="A371" s="302" t="s">
        <v>33</v>
      </c>
      <c r="B371" s="303" t="s">
        <v>402</v>
      </c>
      <c r="C371" s="308" t="s">
        <v>76</v>
      </c>
      <c r="D371" s="308" t="s">
        <v>39</v>
      </c>
      <c r="E371" s="308" t="s">
        <v>38</v>
      </c>
      <c r="F371" s="272">
        <v>100</v>
      </c>
      <c r="G371" s="272">
        <v>100</v>
      </c>
      <c r="H371" s="272">
        <v>100</v>
      </c>
    </row>
    <row r="372" spans="1:8" ht="94.5">
      <c r="A372" s="302" t="s">
        <v>33</v>
      </c>
      <c r="B372" s="303" t="s">
        <v>409</v>
      </c>
      <c r="C372" s="308" t="s">
        <v>414</v>
      </c>
      <c r="D372" s="308" t="s">
        <v>39</v>
      </c>
      <c r="E372" s="308" t="s">
        <v>38</v>
      </c>
      <c r="F372" s="304">
        <v>108</v>
      </c>
      <c r="G372" s="272">
        <v>108</v>
      </c>
      <c r="H372" s="272">
        <v>108</v>
      </c>
    </row>
    <row r="373" spans="1:8" ht="94.5">
      <c r="A373" s="302" t="s">
        <v>33</v>
      </c>
      <c r="B373" s="303" t="s">
        <v>402</v>
      </c>
      <c r="C373" s="308" t="s">
        <v>79</v>
      </c>
      <c r="D373" s="308" t="s">
        <v>39</v>
      </c>
      <c r="E373" s="308" t="s">
        <v>38</v>
      </c>
      <c r="F373" s="304">
        <v>66</v>
      </c>
      <c r="G373" s="272">
        <v>66</v>
      </c>
      <c r="H373" s="272">
        <v>66</v>
      </c>
    </row>
    <row r="374" spans="1:8" ht="126">
      <c r="A374" s="302" t="s">
        <v>33</v>
      </c>
      <c r="B374" s="303" t="s">
        <v>415</v>
      </c>
      <c r="C374" s="308" t="s">
        <v>82</v>
      </c>
      <c r="D374" s="308" t="s">
        <v>39</v>
      </c>
      <c r="E374" s="308" t="s">
        <v>38</v>
      </c>
      <c r="F374" s="304">
        <v>94</v>
      </c>
      <c r="G374" s="272">
        <v>94</v>
      </c>
      <c r="H374" s="272">
        <v>94</v>
      </c>
    </row>
    <row r="375" spans="1:8" ht="94.5">
      <c r="A375" s="302" t="s">
        <v>33</v>
      </c>
      <c r="B375" s="303" t="s">
        <v>409</v>
      </c>
      <c r="C375" s="308" t="s">
        <v>85</v>
      </c>
      <c r="D375" s="308" t="s">
        <v>36</v>
      </c>
      <c r="E375" s="308" t="s">
        <v>34</v>
      </c>
      <c r="F375" s="304">
        <v>36</v>
      </c>
      <c r="G375" s="272">
        <v>36</v>
      </c>
      <c r="H375" s="272">
        <v>36</v>
      </c>
    </row>
    <row r="376" spans="1:8" ht="94.5">
      <c r="A376" s="302" t="s">
        <v>33</v>
      </c>
      <c r="B376" s="303" t="s">
        <v>393</v>
      </c>
      <c r="C376" s="308" t="s">
        <v>87</v>
      </c>
      <c r="D376" s="308" t="s">
        <v>39</v>
      </c>
      <c r="E376" s="308" t="s">
        <v>38</v>
      </c>
      <c r="F376" s="304">
        <v>93</v>
      </c>
      <c r="G376" s="272">
        <v>93</v>
      </c>
      <c r="H376" s="272">
        <v>93</v>
      </c>
    </row>
    <row r="377" spans="1:8" ht="94.5">
      <c r="A377" s="302" t="s">
        <v>33</v>
      </c>
      <c r="B377" s="303" t="s">
        <v>403</v>
      </c>
      <c r="C377" s="308" t="s">
        <v>89</v>
      </c>
      <c r="D377" s="308" t="s">
        <v>39</v>
      </c>
      <c r="E377" s="308" t="s">
        <v>38</v>
      </c>
      <c r="F377" s="304">
        <v>58</v>
      </c>
      <c r="G377" s="272">
        <v>58</v>
      </c>
      <c r="H377" s="272">
        <v>58</v>
      </c>
    </row>
    <row r="378" spans="1:8" ht="94.5">
      <c r="A378" s="302" t="s">
        <v>33</v>
      </c>
      <c r="B378" s="303" t="s">
        <v>415</v>
      </c>
      <c r="C378" s="308" t="s">
        <v>92</v>
      </c>
      <c r="D378" s="308" t="s">
        <v>39</v>
      </c>
      <c r="E378" s="308" t="s">
        <v>38</v>
      </c>
      <c r="F378" s="304">
        <v>78</v>
      </c>
      <c r="G378" s="272">
        <v>78</v>
      </c>
      <c r="H378" s="272">
        <v>78</v>
      </c>
    </row>
    <row r="379" spans="1:8" ht="94.5">
      <c r="A379" s="302" t="s">
        <v>33</v>
      </c>
      <c r="B379" s="303" t="s">
        <v>396</v>
      </c>
      <c r="C379" s="308" t="s">
        <v>95</v>
      </c>
      <c r="D379" s="308" t="s">
        <v>39</v>
      </c>
      <c r="E379" s="308" t="s">
        <v>38</v>
      </c>
      <c r="F379" s="304">
        <v>86</v>
      </c>
      <c r="G379" s="272">
        <v>86</v>
      </c>
      <c r="H379" s="272">
        <v>86</v>
      </c>
    </row>
    <row r="380" spans="1:8" ht="94.5">
      <c r="A380" s="302" t="s">
        <v>33</v>
      </c>
      <c r="B380" s="303" t="s">
        <v>401</v>
      </c>
      <c r="C380" s="308" t="s">
        <v>98</v>
      </c>
      <c r="D380" s="308" t="s">
        <v>36</v>
      </c>
      <c r="E380" s="308" t="s">
        <v>34</v>
      </c>
      <c r="F380" s="304">
        <v>40</v>
      </c>
      <c r="G380" s="272">
        <v>40</v>
      </c>
      <c r="H380" s="272">
        <v>40</v>
      </c>
    </row>
    <row r="381" spans="1:8" ht="94.5">
      <c r="A381" s="302" t="s">
        <v>33</v>
      </c>
      <c r="B381" s="303" t="s">
        <v>401</v>
      </c>
      <c r="C381" s="308" t="s">
        <v>98</v>
      </c>
      <c r="D381" s="308" t="s">
        <v>39</v>
      </c>
      <c r="E381" s="308" t="s">
        <v>38</v>
      </c>
      <c r="F381" s="304">
        <v>94</v>
      </c>
      <c r="G381" s="272">
        <v>94</v>
      </c>
      <c r="H381" s="272">
        <v>94</v>
      </c>
    </row>
    <row r="382" spans="1:8" ht="94.5">
      <c r="A382" s="302" t="s">
        <v>33</v>
      </c>
      <c r="B382" s="303" t="s">
        <v>416</v>
      </c>
      <c r="C382" s="308" t="s">
        <v>98</v>
      </c>
      <c r="D382" s="308" t="s">
        <v>39</v>
      </c>
      <c r="E382" s="308" t="s">
        <v>34</v>
      </c>
      <c r="F382" s="304">
        <v>25</v>
      </c>
      <c r="G382" s="272">
        <v>25</v>
      </c>
      <c r="H382" s="272">
        <v>25</v>
      </c>
    </row>
    <row r="383" spans="1:8" ht="94.5">
      <c r="A383" s="302" t="s">
        <v>33</v>
      </c>
      <c r="B383" s="303" t="s">
        <v>400</v>
      </c>
      <c r="C383" s="308" t="s">
        <v>98</v>
      </c>
      <c r="D383" s="308" t="s">
        <v>39</v>
      </c>
      <c r="E383" s="308" t="s">
        <v>38</v>
      </c>
      <c r="F383" s="304">
        <v>95</v>
      </c>
      <c r="G383" s="272">
        <v>95</v>
      </c>
      <c r="H383" s="272">
        <v>95</v>
      </c>
    </row>
    <row r="384" spans="1:8" ht="94.5">
      <c r="A384" s="302" t="s">
        <v>33</v>
      </c>
      <c r="B384" s="303" t="s">
        <v>415</v>
      </c>
      <c r="C384" s="308" t="s">
        <v>100</v>
      </c>
      <c r="D384" s="308" t="s">
        <v>39</v>
      </c>
      <c r="E384" s="308" t="s">
        <v>38</v>
      </c>
      <c r="F384" s="304">
        <v>71</v>
      </c>
      <c r="G384" s="272">
        <v>71</v>
      </c>
      <c r="H384" s="272">
        <v>71</v>
      </c>
    </row>
    <row r="385" spans="1:8" ht="94.5">
      <c r="A385" s="302" t="s">
        <v>33</v>
      </c>
      <c r="B385" s="303" t="s">
        <v>392</v>
      </c>
      <c r="C385" s="308" t="s">
        <v>101</v>
      </c>
      <c r="D385" s="308" t="s">
        <v>39</v>
      </c>
      <c r="E385" s="308" t="s">
        <v>38</v>
      </c>
      <c r="F385" s="304">
        <v>51</v>
      </c>
      <c r="G385" s="272">
        <v>51</v>
      </c>
      <c r="H385" s="272">
        <v>51</v>
      </c>
    </row>
    <row r="386" spans="1:8" ht="94.5">
      <c r="A386" s="302" t="s">
        <v>33</v>
      </c>
      <c r="B386" s="303" t="s">
        <v>417</v>
      </c>
      <c r="C386" s="308" t="s">
        <v>101</v>
      </c>
      <c r="D386" s="308" t="s">
        <v>39</v>
      </c>
      <c r="E386" s="308" t="s">
        <v>38</v>
      </c>
      <c r="F386" s="304">
        <v>31</v>
      </c>
      <c r="G386" s="272">
        <v>20</v>
      </c>
      <c r="H386" s="272">
        <v>10</v>
      </c>
    </row>
    <row r="387" spans="1:8" ht="94.5">
      <c r="A387" s="302" t="s">
        <v>33</v>
      </c>
      <c r="B387" s="303" t="s">
        <v>395</v>
      </c>
      <c r="C387" s="308" t="s">
        <v>101</v>
      </c>
      <c r="D387" s="308" t="s">
        <v>39</v>
      </c>
      <c r="E387" s="308" t="s">
        <v>38</v>
      </c>
      <c r="F387" s="304">
        <v>80</v>
      </c>
      <c r="G387" s="272">
        <v>80</v>
      </c>
      <c r="H387" s="272">
        <v>80</v>
      </c>
    </row>
    <row r="388" spans="1:8" ht="94.5">
      <c r="A388" s="302" t="s">
        <v>33</v>
      </c>
      <c r="B388" s="303" t="s">
        <v>415</v>
      </c>
      <c r="C388" s="308" t="s">
        <v>104</v>
      </c>
      <c r="D388" s="308" t="s">
        <v>39</v>
      </c>
      <c r="E388" s="308" t="s">
        <v>38</v>
      </c>
      <c r="F388" s="304">
        <v>80</v>
      </c>
      <c r="G388" s="272">
        <v>80</v>
      </c>
      <c r="H388" s="272">
        <v>80</v>
      </c>
    </row>
    <row r="389" spans="1:8" ht="94.5">
      <c r="A389" s="302" t="s">
        <v>33</v>
      </c>
      <c r="B389" s="303" t="s">
        <v>409</v>
      </c>
      <c r="C389" s="308" t="s">
        <v>106</v>
      </c>
      <c r="D389" s="308" t="s">
        <v>39</v>
      </c>
      <c r="E389" s="308" t="s">
        <v>38</v>
      </c>
      <c r="F389" s="304">
        <v>127</v>
      </c>
      <c r="G389" s="272">
        <v>127</v>
      </c>
      <c r="H389" s="272">
        <v>127</v>
      </c>
    </row>
    <row r="390" spans="1:8" ht="94.5">
      <c r="A390" s="302" t="s">
        <v>33</v>
      </c>
      <c r="B390" s="303" t="s">
        <v>406</v>
      </c>
      <c r="C390" s="308" t="s">
        <v>108</v>
      </c>
      <c r="D390" s="308" t="s">
        <v>36</v>
      </c>
      <c r="E390" s="308" t="s">
        <v>38</v>
      </c>
      <c r="F390" s="304">
        <v>51</v>
      </c>
      <c r="G390" s="272">
        <v>51</v>
      </c>
      <c r="H390" s="272">
        <v>51</v>
      </c>
    </row>
    <row r="391" spans="1:8" ht="94.5">
      <c r="A391" s="302" t="s">
        <v>33</v>
      </c>
      <c r="B391" s="303" t="s">
        <v>402</v>
      </c>
      <c r="C391" s="308" t="s">
        <v>432</v>
      </c>
      <c r="D391" s="308" t="s">
        <v>39</v>
      </c>
      <c r="E391" s="308" t="s">
        <v>38</v>
      </c>
      <c r="F391" s="304">
        <v>35</v>
      </c>
      <c r="G391" s="272">
        <v>35</v>
      </c>
      <c r="H391" s="272">
        <v>35</v>
      </c>
    </row>
    <row r="392" spans="1:8" ht="94.5">
      <c r="A392" s="302" t="s">
        <v>33</v>
      </c>
      <c r="B392" s="303" t="s">
        <v>402</v>
      </c>
      <c r="C392" s="308" t="s">
        <v>108</v>
      </c>
      <c r="D392" s="308" t="s">
        <v>39</v>
      </c>
      <c r="E392" s="308" t="s">
        <v>38</v>
      </c>
      <c r="F392" s="304">
        <v>70</v>
      </c>
      <c r="G392" s="272">
        <v>70</v>
      </c>
      <c r="H392" s="272">
        <v>70</v>
      </c>
    </row>
    <row r="393" spans="1:8" ht="94.5">
      <c r="A393" s="302" t="s">
        <v>33</v>
      </c>
      <c r="B393" s="303" t="s">
        <v>405</v>
      </c>
      <c r="C393" s="308" t="s">
        <v>108</v>
      </c>
      <c r="D393" s="308" t="s">
        <v>39</v>
      </c>
      <c r="E393" s="308" t="s">
        <v>38</v>
      </c>
      <c r="F393" s="304">
        <v>105</v>
      </c>
      <c r="G393" s="272">
        <v>105</v>
      </c>
      <c r="H393" s="272">
        <v>105</v>
      </c>
    </row>
    <row r="394" spans="1:8" ht="94.5">
      <c r="A394" s="302" t="s">
        <v>33</v>
      </c>
      <c r="B394" s="303" t="s">
        <v>396</v>
      </c>
      <c r="C394" s="308" t="s">
        <v>108</v>
      </c>
      <c r="D394" s="308" t="s">
        <v>39</v>
      </c>
      <c r="E394" s="308" t="s">
        <v>38</v>
      </c>
      <c r="F394" s="304">
        <v>102</v>
      </c>
      <c r="G394" s="272">
        <v>102</v>
      </c>
      <c r="H394" s="272">
        <v>102</v>
      </c>
    </row>
    <row r="395" spans="1:8" ht="94.5">
      <c r="A395" s="302" t="s">
        <v>33</v>
      </c>
      <c r="B395" s="303" t="s">
        <v>396</v>
      </c>
      <c r="C395" s="308" t="s">
        <v>108</v>
      </c>
      <c r="D395" s="308" t="s">
        <v>36</v>
      </c>
      <c r="E395" s="308" t="s">
        <v>34</v>
      </c>
      <c r="F395" s="304">
        <v>3</v>
      </c>
      <c r="G395" s="272">
        <v>3</v>
      </c>
      <c r="H395" s="272">
        <v>3</v>
      </c>
    </row>
    <row r="396" spans="1:8" ht="94.5">
      <c r="A396" s="302" t="s">
        <v>33</v>
      </c>
      <c r="B396" s="303" t="s">
        <v>392</v>
      </c>
      <c r="C396" s="308" t="s">
        <v>108</v>
      </c>
      <c r="D396" s="308" t="s">
        <v>39</v>
      </c>
      <c r="E396" s="308" t="s">
        <v>38</v>
      </c>
      <c r="F396" s="304">
        <v>16</v>
      </c>
      <c r="G396" s="272">
        <v>16</v>
      </c>
      <c r="H396" s="272">
        <v>16</v>
      </c>
    </row>
    <row r="397" spans="1:8" ht="94.5">
      <c r="A397" s="302" t="s">
        <v>33</v>
      </c>
      <c r="B397" s="303" t="s">
        <v>416</v>
      </c>
      <c r="C397" s="308" t="s">
        <v>108</v>
      </c>
      <c r="D397" s="308" t="s">
        <v>39</v>
      </c>
      <c r="E397" s="308" t="s">
        <v>38</v>
      </c>
      <c r="F397" s="304">
        <v>34</v>
      </c>
      <c r="G397" s="272">
        <v>34</v>
      </c>
      <c r="H397" s="272">
        <v>34</v>
      </c>
    </row>
    <row r="398" spans="1:8" ht="94.5">
      <c r="A398" s="302" t="s">
        <v>33</v>
      </c>
      <c r="B398" s="303" t="s">
        <v>415</v>
      </c>
      <c r="C398" s="308" t="s">
        <v>110</v>
      </c>
      <c r="D398" s="308" t="s">
        <v>39</v>
      </c>
      <c r="E398" s="308" t="s">
        <v>38</v>
      </c>
      <c r="F398" s="304">
        <v>70</v>
      </c>
      <c r="G398" s="272">
        <v>70</v>
      </c>
      <c r="H398" s="272">
        <v>70</v>
      </c>
    </row>
    <row r="399" spans="1:8" ht="94.5">
      <c r="A399" s="302" t="s">
        <v>33</v>
      </c>
      <c r="B399" s="303" t="s">
        <v>393</v>
      </c>
      <c r="C399" s="308" t="s">
        <v>110</v>
      </c>
      <c r="D399" s="308" t="s">
        <v>39</v>
      </c>
      <c r="E399" s="308" t="s">
        <v>38</v>
      </c>
      <c r="F399" s="304">
        <v>88</v>
      </c>
      <c r="G399" s="272">
        <v>88</v>
      </c>
      <c r="H399" s="272">
        <v>88</v>
      </c>
    </row>
    <row r="400" spans="1:8" ht="94.5">
      <c r="A400" s="302" t="s">
        <v>33</v>
      </c>
      <c r="B400" s="303" t="s">
        <v>413</v>
      </c>
      <c r="C400" s="308" t="s">
        <v>111</v>
      </c>
      <c r="D400" s="308" t="s">
        <v>36</v>
      </c>
      <c r="E400" s="308" t="s">
        <v>34</v>
      </c>
      <c r="F400" s="304">
        <v>35</v>
      </c>
      <c r="G400" s="272">
        <v>35</v>
      </c>
      <c r="H400" s="272">
        <v>35</v>
      </c>
    </row>
    <row r="401" spans="1:8" ht="94.5">
      <c r="A401" s="302" t="s">
        <v>33</v>
      </c>
      <c r="B401" s="303" t="s">
        <v>413</v>
      </c>
      <c r="C401" s="308" t="s">
        <v>114</v>
      </c>
      <c r="D401" s="308" t="s">
        <v>39</v>
      </c>
      <c r="E401" s="308" t="s">
        <v>38</v>
      </c>
      <c r="F401" s="304">
        <v>92</v>
      </c>
      <c r="G401" s="272">
        <v>92</v>
      </c>
      <c r="H401" s="272">
        <v>92</v>
      </c>
    </row>
    <row r="402" spans="1:8" ht="94.5">
      <c r="A402" s="302" t="s">
        <v>33</v>
      </c>
      <c r="B402" s="303" t="s">
        <v>413</v>
      </c>
      <c r="C402" s="308" t="s">
        <v>114</v>
      </c>
      <c r="D402" s="308" t="s">
        <v>36</v>
      </c>
      <c r="E402" s="308" t="s">
        <v>34</v>
      </c>
      <c r="F402" s="304">
        <v>128</v>
      </c>
      <c r="G402" s="272">
        <v>128</v>
      </c>
      <c r="H402" s="272">
        <v>128</v>
      </c>
    </row>
    <row r="403" spans="1:8" ht="94.5">
      <c r="A403" s="302" t="s">
        <v>33</v>
      </c>
      <c r="B403" s="303" t="s">
        <v>398</v>
      </c>
      <c r="C403" s="308" t="s">
        <v>115</v>
      </c>
      <c r="D403" s="308" t="s">
        <v>39</v>
      </c>
      <c r="E403" s="308" t="s">
        <v>38</v>
      </c>
      <c r="F403" s="304">
        <v>44</v>
      </c>
      <c r="G403" s="272">
        <v>40</v>
      </c>
      <c r="H403" s="272">
        <v>20</v>
      </c>
    </row>
    <row r="404" spans="1:8" ht="94.5">
      <c r="A404" s="302" t="s">
        <v>33</v>
      </c>
      <c r="B404" s="303" t="s">
        <v>418</v>
      </c>
      <c r="C404" s="308" t="s">
        <v>117</v>
      </c>
      <c r="D404" s="308" t="s">
        <v>36</v>
      </c>
      <c r="E404" s="308" t="s">
        <v>34</v>
      </c>
      <c r="F404" s="304">
        <v>5</v>
      </c>
      <c r="G404" s="272">
        <v>5</v>
      </c>
      <c r="H404" s="272">
        <v>5</v>
      </c>
    </row>
    <row r="405" spans="1:8" ht="94.5">
      <c r="A405" s="302" t="s">
        <v>33</v>
      </c>
      <c r="B405" s="303" t="s">
        <v>410</v>
      </c>
      <c r="C405" s="308" t="s">
        <v>120</v>
      </c>
      <c r="D405" s="308" t="s">
        <v>39</v>
      </c>
      <c r="E405" s="308" t="s">
        <v>38</v>
      </c>
      <c r="F405" s="304">
        <v>12</v>
      </c>
      <c r="G405" s="272">
        <v>12</v>
      </c>
      <c r="H405" s="272">
        <v>12</v>
      </c>
    </row>
    <row r="406" spans="1:8" ht="94.5">
      <c r="A406" s="302" t="s">
        <v>33</v>
      </c>
      <c r="B406" s="303" t="s">
        <v>397</v>
      </c>
      <c r="C406" s="308" t="s">
        <v>431</v>
      </c>
      <c r="D406" s="308" t="s">
        <v>39</v>
      </c>
      <c r="E406" s="308" t="s">
        <v>38</v>
      </c>
      <c r="F406" s="304">
        <v>33</v>
      </c>
      <c r="G406" s="272">
        <v>33</v>
      </c>
      <c r="H406" s="272">
        <v>33</v>
      </c>
    </row>
    <row r="407" spans="1:8" ht="94.5">
      <c r="A407" s="302" t="s">
        <v>33</v>
      </c>
      <c r="B407" s="303" t="s">
        <v>397</v>
      </c>
      <c r="C407" s="308" t="s">
        <v>122</v>
      </c>
      <c r="D407" s="308" t="s">
        <v>39</v>
      </c>
      <c r="E407" s="308" t="s">
        <v>38</v>
      </c>
      <c r="F407" s="304">
        <v>74</v>
      </c>
      <c r="G407" s="272">
        <v>74</v>
      </c>
      <c r="H407" s="272">
        <v>74</v>
      </c>
    </row>
    <row r="408" spans="1:8" ht="94.5">
      <c r="A408" s="302" t="s">
        <v>33</v>
      </c>
      <c r="B408" s="303" t="s">
        <v>393</v>
      </c>
      <c r="C408" s="308" t="s">
        <v>124</v>
      </c>
      <c r="D408" s="308" t="s">
        <v>39</v>
      </c>
      <c r="E408" s="308" t="s">
        <v>38</v>
      </c>
      <c r="F408" s="304">
        <v>59</v>
      </c>
      <c r="G408" s="272">
        <v>59</v>
      </c>
      <c r="H408" s="272">
        <v>59</v>
      </c>
    </row>
    <row r="409" spans="1:8" ht="94.5">
      <c r="A409" s="302" t="s">
        <v>33</v>
      </c>
      <c r="B409" s="303" t="s">
        <v>415</v>
      </c>
      <c r="C409" s="308" t="s">
        <v>126</v>
      </c>
      <c r="D409" s="308" t="s">
        <v>39</v>
      </c>
      <c r="E409" s="308" t="s">
        <v>38</v>
      </c>
      <c r="F409" s="304">
        <v>70</v>
      </c>
      <c r="G409" s="272">
        <v>70</v>
      </c>
      <c r="H409" s="272">
        <v>70</v>
      </c>
    </row>
    <row r="410" spans="1:8" ht="94.5">
      <c r="A410" s="302" t="s">
        <v>33</v>
      </c>
      <c r="B410" s="303" t="s">
        <v>409</v>
      </c>
      <c r="C410" s="308" t="s">
        <v>128</v>
      </c>
      <c r="D410" s="308" t="s">
        <v>39</v>
      </c>
      <c r="E410" s="308" t="s">
        <v>38</v>
      </c>
      <c r="F410" s="304">
        <v>84</v>
      </c>
      <c r="G410" s="272">
        <v>84</v>
      </c>
      <c r="H410" s="272">
        <v>84</v>
      </c>
    </row>
    <row r="411" spans="1:8" ht="94.5">
      <c r="A411" s="302" t="s">
        <v>33</v>
      </c>
      <c r="B411" s="303" t="s">
        <v>410</v>
      </c>
      <c r="C411" s="308" t="s">
        <v>130</v>
      </c>
      <c r="D411" s="308" t="s">
        <v>39</v>
      </c>
      <c r="E411" s="308" t="s">
        <v>38</v>
      </c>
      <c r="F411" s="304">
        <v>156</v>
      </c>
      <c r="G411" s="272">
        <v>156</v>
      </c>
      <c r="H411" s="272">
        <v>156</v>
      </c>
    </row>
    <row r="412" spans="1:8" ht="94.5">
      <c r="A412" s="302" t="s">
        <v>33</v>
      </c>
      <c r="B412" s="303" t="s">
        <v>413</v>
      </c>
      <c r="C412" s="308" t="s">
        <v>131</v>
      </c>
      <c r="D412" s="308" t="s">
        <v>39</v>
      </c>
      <c r="E412" s="308" t="s">
        <v>38</v>
      </c>
      <c r="F412" s="304">
        <v>70</v>
      </c>
      <c r="G412" s="272">
        <v>70</v>
      </c>
      <c r="H412" s="272">
        <v>70</v>
      </c>
    </row>
    <row r="413" spans="1:8" ht="94.5">
      <c r="A413" s="302" t="s">
        <v>33</v>
      </c>
      <c r="B413" s="303" t="s">
        <v>413</v>
      </c>
      <c r="C413" s="308" t="s">
        <v>130</v>
      </c>
      <c r="D413" s="308" t="s">
        <v>36</v>
      </c>
      <c r="E413" s="308" t="s">
        <v>38</v>
      </c>
      <c r="F413" s="304">
        <v>80</v>
      </c>
      <c r="G413" s="272">
        <v>80</v>
      </c>
      <c r="H413" s="272">
        <v>80</v>
      </c>
    </row>
    <row r="414" spans="1:8" ht="94.5">
      <c r="A414" s="302" t="s">
        <v>33</v>
      </c>
      <c r="B414" s="303" t="s">
        <v>403</v>
      </c>
      <c r="C414" s="308" t="s">
        <v>130</v>
      </c>
      <c r="D414" s="308" t="s">
        <v>39</v>
      </c>
      <c r="E414" s="308" t="s">
        <v>38</v>
      </c>
      <c r="F414" s="304">
        <v>117</v>
      </c>
      <c r="G414" s="272">
        <v>117</v>
      </c>
      <c r="H414" s="272">
        <v>117</v>
      </c>
    </row>
    <row r="415" spans="1:8" ht="94.5">
      <c r="A415" s="302" t="s">
        <v>33</v>
      </c>
      <c r="B415" s="303" t="s">
        <v>413</v>
      </c>
      <c r="C415" s="308" t="s">
        <v>134</v>
      </c>
      <c r="D415" s="308" t="s">
        <v>39</v>
      </c>
      <c r="E415" s="308" t="s">
        <v>38</v>
      </c>
      <c r="F415" s="304">
        <v>86</v>
      </c>
      <c r="G415" s="272">
        <v>86</v>
      </c>
      <c r="H415" s="272">
        <v>86</v>
      </c>
    </row>
    <row r="416" spans="1:8" ht="94.5">
      <c r="A416" s="302" t="s">
        <v>33</v>
      </c>
      <c r="B416" s="303" t="s">
        <v>411</v>
      </c>
      <c r="C416" s="308" t="s">
        <v>130</v>
      </c>
      <c r="D416" s="308" t="s">
        <v>39</v>
      </c>
      <c r="E416" s="308" t="s">
        <v>38</v>
      </c>
      <c r="F416" s="304">
        <v>7</v>
      </c>
      <c r="G416" s="272">
        <v>7</v>
      </c>
      <c r="H416" s="272">
        <v>7</v>
      </c>
    </row>
    <row r="417" spans="1:8" ht="94.5">
      <c r="A417" s="302" t="s">
        <v>33</v>
      </c>
      <c r="B417" s="303" t="s">
        <v>411</v>
      </c>
      <c r="C417" s="308" t="s">
        <v>134</v>
      </c>
      <c r="D417" s="308" t="s">
        <v>39</v>
      </c>
      <c r="E417" s="308" t="s">
        <v>38</v>
      </c>
      <c r="F417" s="304">
        <v>75</v>
      </c>
      <c r="G417" s="272">
        <v>75</v>
      </c>
      <c r="H417" s="272">
        <v>75</v>
      </c>
    </row>
    <row r="418" spans="1:8" ht="94.5">
      <c r="A418" s="302" t="s">
        <v>33</v>
      </c>
      <c r="B418" s="303" t="s">
        <v>412</v>
      </c>
      <c r="C418" s="308" t="s">
        <v>134</v>
      </c>
      <c r="D418" s="308" t="s">
        <v>39</v>
      </c>
      <c r="E418" s="308" t="s">
        <v>38</v>
      </c>
      <c r="F418" s="304">
        <v>89</v>
      </c>
      <c r="G418" s="272">
        <v>89</v>
      </c>
      <c r="H418" s="272">
        <v>89</v>
      </c>
    </row>
    <row r="419" spans="1:8" ht="94.5">
      <c r="A419" s="302" t="s">
        <v>33</v>
      </c>
      <c r="B419" s="303" t="s">
        <v>394</v>
      </c>
      <c r="C419" s="308" t="s">
        <v>136</v>
      </c>
      <c r="D419" s="308" t="s">
        <v>39</v>
      </c>
      <c r="E419" s="308" t="s">
        <v>38</v>
      </c>
      <c r="F419" s="304">
        <v>104</v>
      </c>
      <c r="G419" s="272">
        <v>104</v>
      </c>
      <c r="H419" s="272">
        <v>104</v>
      </c>
    </row>
    <row r="420" spans="1:8" ht="94.5">
      <c r="A420" s="302" t="s">
        <v>33</v>
      </c>
      <c r="B420" s="303" t="s">
        <v>392</v>
      </c>
      <c r="C420" s="308" t="s">
        <v>136</v>
      </c>
      <c r="D420" s="308" t="s">
        <v>36</v>
      </c>
      <c r="E420" s="308" t="s">
        <v>38</v>
      </c>
      <c r="F420" s="304">
        <v>14</v>
      </c>
      <c r="G420" s="272">
        <v>14</v>
      </c>
      <c r="H420" s="272">
        <v>14</v>
      </c>
    </row>
    <row r="421" spans="1:8" ht="94.5">
      <c r="A421" s="302" t="s">
        <v>33</v>
      </c>
      <c r="B421" s="303" t="s">
        <v>392</v>
      </c>
      <c r="C421" s="308" t="s">
        <v>136</v>
      </c>
      <c r="D421" s="308" t="s">
        <v>39</v>
      </c>
      <c r="E421" s="308" t="s">
        <v>38</v>
      </c>
      <c r="F421" s="304">
        <v>19</v>
      </c>
      <c r="G421" s="272">
        <v>19</v>
      </c>
      <c r="H421" s="272">
        <v>19</v>
      </c>
    </row>
    <row r="422" spans="1:8" ht="94.5">
      <c r="A422" s="302" t="s">
        <v>33</v>
      </c>
      <c r="B422" s="303" t="s">
        <v>419</v>
      </c>
      <c r="C422" s="308" t="s">
        <v>140</v>
      </c>
      <c r="D422" s="308" t="s">
        <v>39</v>
      </c>
      <c r="E422" s="308" t="s">
        <v>38</v>
      </c>
      <c r="F422" s="304">
        <v>100</v>
      </c>
      <c r="G422" s="272">
        <v>100</v>
      </c>
      <c r="H422" s="272">
        <v>100</v>
      </c>
    </row>
    <row r="423" spans="1:8" ht="94.5">
      <c r="A423" s="302" t="s">
        <v>33</v>
      </c>
      <c r="B423" s="303" t="s">
        <v>392</v>
      </c>
      <c r="C423" s="308" t="s">
        <v>140</v>
      </c>
      <c r="D423" s="308" t="s">
        <v>39</v>
      </c>
      <c r="E423" s="308" t="s">
        <v>38</v>
      </c>
      <c r="F423" s="304">
        <v>19</v>
      </c>
      <c r="G423" s="272">
        <v>19</v>
      </c>
      <c r="H423" s="272">
        <v>19</v>
      </c>
    </row>
    <row r="424" spans="1:8" ht="94.5">
      <c r="A424" s="302" t="s">
        <v>33</v>
      </c>
      <c r="B424" s="303" t="s">
        <v>395</v>
      </c>
      <c r="C424" s="308" t="s">
        <v>35</v>
      </c>
      <c r="D424" s="308" t="s">
        <v>36</v>
      </c>
      <c r="E424" s="308" t="s">
        <v>34</v>
      </c>
      <c r="F424" s="304">
        <v>116</v>
      </c>
      <c r="G424" s="272">
        <v>116</v>
      </c>
      <c r="H424" s="272">
        <v>116</v>
      </c>
    </row>
    <row r="425" spans="1:8" ht="126">
      <c r="A425" s="302" t="s">
        <v>33</v>
      </c>
      <c r="B425" s="303" t="s">
        <v>393</v>
      </c>
      <c r="C425" s="308" t="s">
        <v>141</v>
      </c>
      <c r="D425" s="308" t="s">
        <v>36</v>
      </c>
      <c r="E425" s="308" t="s">
        <v>34</v>
      </c>
      <c r="F425" s="304">
        <v>13</v>
      </c>
      <c r="G425" s="272">
        <v>13</v>
      </c>
      <c r="H425" s="272">
        <v>13</v>
      </c>
    </row>
    <row r="426" spans="1:8" ht="94.5">
      <c r="A426" s="302" t="s">
        <v>33</v>
      </c>
      <c r="B426" s="303" t="s">
        <v>393</v>
      </c>
      <c r="C426" s="308" t="s">
        <v>144</v>
      </c>
      <c r="D426" s="308" t="s">
        <v>39</v>
      </c>
      <c r="E426" s="308" t="s">
        <v>38</v>
      </c>
      <c r="F426" s="304">
        <v>65</v>
      </c>
      <c r="G426" s="272">
        <v>65</v>
      </c>
      <c r="H426" s="272">
        <v>65</v>
      </c>
    </row>
    <row r="427" spans="1:8" ht="94.5">
      <c r="A427" s="302" t="s">
        <v>33</v>
      </c>
      <c r="B427" s="303" t="s">
        <v>406</v>
      </c>
      <c r="C427" s="308" t="s">
        <v>270</v>
      </c>
      <c r="D427" s="308" t="s">
        <v>36</v>
      </c>
      <c r="E427" s="308" t="s">
        <v>34</v>
      </c>
      <c r="F427" s="304">
        <v>17</v>
      </c>
      <c r="G427" s="272">
        <v>17</v>
      </c>
      <c r="H427" s="272">
        <v>17</v>
      </c>
    </row>
    <row r="428" spans="1:8" ht="94.5">
      <c r="A428" s="302" t="s">
        <v>33</v>
      </c>
      <c r="B428" s="303" t="s">
        <v>398</v>
      </c>
      <c r="C428" s="308" t="s">
        <v>48</v>
      </c>
      <c r="D428" s="308" t="s">
        <v>36</v>
      </c>
      <c r="E428" s="308" t="s">
        <v>34</v>
      </c>
      <c r="F428" s="304">
        <v>17</v>
      </c>
      <c r="G428" s="272">
        <v>10</v>
      </c>
      <c r="H428" s="272">
        <v>10</v>
      </c>
    </row>
    <row r="429" spans="1:8" ht="110.25">
      <c r="A429" s="302" t="s">
        <v>33</v>
      </c>
      <c r="B429" s="303" t="s">
        <v>401</v>
      </c>
      <c r="C429" s="308" t="s">
        <v>44</v>
      </c>
      <c r="D429" s="308" t="s">
        <v>36</v>
      </c>
      <c r="E429" s="308" t="s">
        <v>34</v>
      </c>
      <c r="F429" s="304">
        <v>40</v>
      </c>
      <c r="G429" s="272">
        <v>40</v>
      </c>
      <c r="H429" s="272">
        <v>40</v>
      </c>
    </row>
    <row r="430" spans="1:8" ht="110.25">
      <c r="A430" s="302" t="s">
        <v>33</v>
      </c>
      <c r="B430" s="303" t="s">
        <v>398</v>
      </c>
      <c r="C430" s="308" t="s">
        <v>44</v>
      </c>
      <c r="D430" s="308" t="s">
        <v>36</v>
      </c>
      <c r="E430" s="308" t="s">
        <v>34</v>
      </c>
      <c r="F430" s="304">
        <v>57</v>
      </c>
      <c r="G430" s="272">
        <v>55</v>
      </c>
      <c r="H430" s="272">
        <v>55</v>
      </c>
    </row>
    <row r="431" spans="1:8" ht="110.25">
      <c r="A431" s="302" t="s">
        <v>33</v>
      </c>
      <c r="B431" s="303" t="s">
        <v>396</v>
      </c>
      <c r="C431" s="308" t="s">
        <v>44</v>
      </c>
      <c r="D431" s="308" t="s">
        <v>36</v>
      </c>
      <c r="E431" s="308" t="s">
        <v>34</v>
      </c>
      <c r="F431" s="304">
        <v>29</v>
      </c>
      <c r="G431" s="272">
        <v>29</v>
      </c>
      <c r="H431" s="272">
        <v>29</v>
      </c>
    </row>
    <row r="432" spans="1:8" ht="110.25">
      <c r="A432" s="302" t="s">
        <v>33</v>
      </c>
      <c r="B432" s="303" t="s">
        <v>400</v>
      </c>
      <c r="C432" s="308" t="s">
        <v>44</v>
      </c>
      <c r="D432" s="308" t="s">
        <v>36</v>
      </c>
      <c r="E432" s="308" t="s">
        <v>34</v>
      </c>
      <c r="F432" s="304">
        <v>30</v>
      </c>
      <c r="G432" s="272">
        <v>30</v>
      </c>
      <c r="H432" s="272">
        <v>30</v>
      </c>
    </row>
    <row r="433" spans="1:8" ht="110.25">
      <c r="A433" s="302" t="s">
        <v>33</v>
      </c>
      <c r="B433" s="303" t="s">
        <v>416</v>
      </c>
      <c r="C433" s="308" t="s">
        <v>44</v>
      </c>
      <c r="D433" s="308" t="s">
        <v>36</v>
      </c>
      <c r="E433" s="308" t="s">
        <v>34</v>
      </c>
      <c r="F433" s="304">
        <v>14</v>
      </c>
      <c r="G433" s="272">
        <v>14</v>
      </c>
      <c r="H433" s="272">
        <v>14</v>
      </c>
    </row>
    <row r="434" spans="1:8" ht="110.25">
      <c r="A434" s="302" t="s">
        <v>33</v>
      </c>
      <c r="B434" s="303" t="s">
        <v>420</v>
      </c>
      <c r="C434" s="308" t="s">
        <v>44</v>
      </c>
      <c r="D434" s="308" t="s">
        <v>36</v>
      </c>
      <c r="E434" s="308" t="s">
        <v>34</v>
      </c>
      <c r="F434" s="304">
        <v>17</v>
      </c>
      <c r="G434" s="272">
        <v>17</v>
      </c>
      <c r="H434" s="272">
        <v>17</v>
      </c>
    </row>
    <row r="435" spans="1:8" ht="110.25">
      <c r="A435" s="302" t="s">
        <v>33</v>
      </c>
      <c r="B435" s="303" t="s">
        <v>399</v>
      </c>
      <c r="C435" s="308" t="s">
        <v>44</v>
      </c>
      <c r="D435" s="308" t="s">
        <v>36</v>
      </c>
      <c r="E435" s="308" t="s">
        <v>34</v>
      </c>
      <c r="F435" s="304">
        <v>13</v>
      </c>
      <c r="G435" s="272">
        <v>13</v>
      </c>
      <c r="H435" s="272">
        <v>13</v>
      </c>
    </row>
    <row r="436" spans="1:8" ht="94.5">
      <c r="A436" s="302" t="s">
        <v>33</v>
      </c>
      <c r="B436" s="303" t="s">
        <v>396</v>
      </c>
      <c r="C436" s="308" t="s">
        <v>95</v>
      </c>
      <c r="D436" s="308" t="s">
        <v>36</v>
      </c>
      <c r="E436" s="308" t="s">
        <v>34</v>
      </c>
      <c r="F436" s="304">
        <v>101</v>
      </c>
      <c r="G436" s="272">
        <v>101</v>
      </c>
      <c r="H436" s="272">
        <v>101</v>
      </c>
    </row>
    <row r="437" spans="1:8" ht="94.5">
      <c r="A437" s="302" t="s">
        <v>33</v>
      </c>
      <c r="B437" s="303" t="s">
        <v>409</v>
      </c>
      <c r="C437" s="308" t="s">
        <v>85</v>
      </c>
      <c r="D437" s="308" t="s">
        <v>39</v>
      </c>
      <c r="E437" s="308" t="s">
        <v>34</v>
      </c>
      <c r="F437" s="304">
        <v>42</v>
      </c>
      <c r="G437" s="272">
        <v>42</v>
      </c>
      <c r="H437" s="272">
        <v>42</v>
      </c>
    </row>
    <row r="438" spans="1:8" ht="94.5">
      <c r="A438" s="302" t="s">
        <v>33</v>
      </c>
      <c r="B438" s="303" t="s">
        <v>409</v>
      </c>
      <c r="C438" s="308" t="s">
        <v>85</v>
      </c>
      <c r="D438" s="308" t="s">
        <v>39</v>
      </c>
      <c r="E438" s="308" t="s">
        <v>38</v>
      </c>
      <c r="F438" s="304">
        <v>88</v>
      </c>
      <c r="G438" s="272">
        <v>88</v>
      </c>
      <c r="H438" s="272">
        <v>88</v>
      </c>
    </row>
    <row r="439" spans="1:8" ht="94.5">
      <c r="A439" s="302" t="s">
        <v>33</v>
      </c>
      <c r="B439" s="303" t="s">
        <v>405</v>
      </c>
      <c r="C439" s="308" t="s">
        <v>158</v>
      </c>
      <c r="D439" s="308" t="s">
        <v>36</v>
      </c>
      <c r="E439" s="308" t="s">
        <v>34</v>
      </c>
      <c r="F439" s="304">
        <v>21</v>
      </c>
      <c r="G439" s="272">
        <v>21</v>
      </c>
      <c r="H439" s="272">
        <v>21</v>
      </c>
    </row>
    <row r="440" spans="1:8" ht="94.5">
      <c r="A440" s="302" t="s">
        <v>33</v>
      </c>
      <c r="B440" s="303" t="s">
        <v>399</v>
      </c>
      <c r="C440" s="308" t="s">
        <v>158</v>
      </c>
      <c r="D440" s="308" t="s">
        <v>36</v>
      </c>
      <c r="E440" s="308" t="s">
        <v>34</v>
      </c>
      <c r="F440" s="304">
        <v>8</v>
      </c>
      <c r="G440" s="272">
        <v>8</v>
      </c>
      <c r="H440" s="272">
        <v>8</v>
      </c>
    </row>
    <row r="441" spans="1:8" ht="94.5">
      <c r="A441" s="302" t="s">
        <v>33</v>
      </c>
      <c r="B441" s="303" t="s">
        <v>407</v>
      </c>
      <c r="C441" s="308" t="s">
        <v>158</v>
      </c>
      <c r="D441" s="308" t="s">
        <v>36</v>
      </c>
      <c r="E441" s="308" t="s">
        <v>34</v>
      </c>
      <c r="F441" s="304">
        <v>15</v>
      </c>
      <c r="G441" s="272">
        <v>15</v>
      </c>
      <c r="H441" s="272">
        <v>15</v>
      </c>
    </row>
    <row r="442" spans="1:8" ht="94.5">
      <c r="A442" s="302" t="s">
        <v>33</v>
      </c>
      <c r="B442" s="303" t="s">
        <v>395</v>
      </c>
      <c r="C442" s="308" t="s">
        <v>158</v>
      </c>
      <c r="D442" s="308" t="s">
        <v>39</v>
      </c>
      <c r="E442" s="308" t="s">
        <v>38</v>
      </c>
      <c r="F442" s="304">
        <v>60</v>
      </c>
      <c r="G442" s="272">
        <v>60</v>
      </c>
      <c r="H442" s="272">
        <v>60</v>
      </c>
    </row>
    <row r="443" spans="1:8" ht="94.5">
      <c r="A443" s="302" t="s">
        <v>33</v>
      </c>
      <c r="B443" s="303" t="s">
        <v>395</v>
      </c>
      <c r="C443" s="308" t="s">
        <v>158</v>
      </c>
      <c r="D443" s="308" t="s">
        <v>36</v>
      </c>
      <c r="E443" s="308" t="s">
        <v>34</v>
      </c>
      <c r="F443" s="304">
        <v>31</v>
      </c>
      <c r="G443" s="272">
        <v>31</v>
      </c>
      <c r="H443" s="272">
        <v>31</v>
      </c>
    </row>
    <row r="444" spans="1:8" ht="94.5">
      <c r="A444" s="302" t="s">
        <v>33</v>
      </c>
      <c r="B444" s="303" t="s">
        <v>410</v>
      </c>
      <c r="C444" s="308" t="s">
        <v>130</v>
      </c>
      <c r="D444" s="308" t="s">
        <v>39</v>
      </c>
      <c r="E444" s="308" t="s">
        <v>34</v>
      </c>
      <c r="F444" s="304">
        <v>52</v>
      </c>
      <c r="G444" s="272">
        <v>52</v>
      </c>
      <c r="H444" s="272">
        <v>52</v>
      </c>
    </row>
    <row r="445" spans="1:8" ht="94.5">
      <c r="A445" s="302" t="s">
        <v>33</v>
      </c>
      <c r="B445" s="303" t="s">
        <v>411</v>
      </c>
      <c r="C445" s="308" t="s">
        <v>130</v>
      </c>
      <c r="D445" s="308" t="s">
        <v>36</v>
      </c>
      <c r="E445" s="308" t="s">
        <v>34</v>
      </c>
      <c r="F445" s="304">
        <v>61</v>
      </c>
      <c r="G445" s="272">
        <v>61</v>
      </c>
      <c r="H445" s="272">
        <v>61</v>
      </c>
    </row>
    <row r="446" spans="1:8" ht="94.5">
      <c r="A446" s="302" t="s">
        <v>33</v>
      </c>
      <c r="B446" s="303" t="s">
        <v>412</v>
      </c>
      <c r="C446" s="308" t="s">
        <v>130</v>
      </c>
      <c r="D446" s="308" t="s">
        <v>39</v>
      </c>
      <c r="E446" s="308" t="s">
        <v>38</v>
      </c>
      <c r="F446" s="304">
        <v>14</v>
      </c>
      <c r="G446" s="272">
        <v>14</v>
      </c>
      <c r="H446" s="272">
        <v>14</v>
      </c>
    </row>
    <row r="447" spans="1:8" ht="94.5">
      <c r="A447" s="302" t="s">
        <v>33</v>
      </c>
      <c r="B447" s="303" t="s">
        <v>412</v>
      </c>
      <c r="C447" s="308" t="s">
        <v>130</v>
      </c>
      <c r="D447" s="308" t="s">
        <v>36</v>
      </c>
      <c r="E447" s="308" t="s">
        <v>34</v>
      </c>
      <c r="F447" s="304">
        <v>15</v>
      </c>
      <c r="G447" s="272">
        <v>15</v>
      </c>
      <c r="H447" s="272">
        <v>15</v>
      </c>
    </row>
    <row r="448" spans="1:8" ht="94.5">
      <c r="A448" s="302" t="s">
        <v>33</v>
      </c>
      <c r="B448" s="303" t="s">
        <v>413</v>
      </c>
      <c r="C448" s="308" t="s">
        <v>130</v>
      </c>
      <c r="D448" s="308" t="s">
        <v>36</v>
      </c>
      <c r="E448" s="308" t="s">
        <v>34</v>
      </c>
      <c r="F448" s="304">
        <v>198</v>
      </c>
      <c r="G448" s="272">
        <v>198</v>
      </c>
      <c r="H448" s="272">
        <v>198</v>
      </c>
    </row>
    <row r="449" spans="1:8" ht="94.5">
      <c r="A449" s="302" t="s">
        <v>33</v>
      </c>
      <c r="B449" s="303" t="s">
        <v>403</v>
      </c>
      <c r="C449" s="308" t="s">
        <v>130</v>
      </c>
      <c r="D449" s="308" t="s">
        <v>36</v>
      </c>
      <c r="E449" s="308" t="s">
        <v>34</v>
      </c>
      <c r="F449" s="304">
        <v>70</v>
      </c>
      <c r="G449" s="272">
        <v>70</v>
      </c>
      <c r="H449" s="272">
        <v>70</v>
      </c>
    </row>
    <row r="450" spans="1:8" ht="94.5">
      <c r="A450" s="302" t="s">
        <v>33</v>
      </c>
      <c r="B450" s="303" t="s">
        <v>408</v>
      </c>
      <c r="C450" s="308" t="s">
        <v>158</v>
      </c>
      <c r="D450" s="308" t="s">
        <v>39</v>
      </c>
      <c r="E450" s="308" t="s">
        <v>38</v>
      </c>
      <c r="F450" s="304">
        <v>45</v>
      </c>
      <c r="G450" s="272">
        <v>45</v>
      </c>
      <c r="H450" s="272">
        <v>45</v>
      </c>
    </row>
    <row r="451" spans="1:8" ht="94.5">
      <c r="A451" s="302" t="s">
        <v>33</v>
      </c>
      <c r="B451" s="303" t="s">
        <v>417</v>
      </c>
      <c r="C451" s="308" t="s">
        <v>101</v>
      </c>
      <c r="D451" s="308" t="s">
        <v>36</v>
      </c>
      <c r="E451" s="308" t="s">
        <v>34</v>
      </c>
      <c r="F451" s="304">
        <v>53</v>
      </c>
      <c r="G451" s="272">
        <v>53</v>
      </c>
      <c r="H451" s="272">
        <v>53</v>
      </c>
    </row>
    <row r="452" spans="1:8" ht="94.5">
      <c r="A452" s="302" t="s">
        <v>33</v>
      </c>
      <c r="B452" s="303" t="s">
        <v>395</v>
      </c>
      <c r="C452" s="308" t="s">
        <v>101</v>
      </c>
      <c r="D452" s="308" t="s">
        <v>36</v>
      </c>
      <c r="E452" s="308" t="s">
        <v>34</v>
      </c>
      <c r="F452" s="304">
        <v>39</v>
      </c>
      <c r="G452" s="272">
        <v>39</v>
      </c>
      <c r="H452" s="272">
        <v>39</v>
      </c>
    </row>
    <row r="453" spans="1:8" ht="94.5">
      <c r="A453" s="302" t="s">
        <v>33</v>
      </c>
      <c r="B453" s="303" t="s">
        <v>422</v>
      </c>
      <c r="C453" s="308" t="s">
        <v>101</v>
      </c>
      <c r="D453" s="308" t="s">
        <v>36</v>
      </c>
      <c r="E453" s="308" t="s">
        <v>34</v>
      </c>
      <c r="F453" s="304">
        <v>45</v>
      </c>
      <c r="G453" s="272">
        <v>45</v>
      </c>
      <c r="H453" s="272">
        <v>45</v>
      </c>
    </row>
    <row r="454" spans="1:8" ht="94.5">
      <c r="A454" s="302" t="s">
        <v>33</v>
      </c>
      <c r="B454" s="303" t="s">
        <v>394</v>
      </c>
      <c r="C454" s="308" t="s">
        <v>162</v>
      </c>
      <c r="D454" s="308" t="s">
        <v>36</v>
      </c>
      <c r="E454" s="308" t="s">
        <v>34</v>
      </c>
      <c r="F454" s="304">
        <v>69</v>
      </c>
      <c r="G454" s="272">
        <v>69</v>
      </c>
      <c r="H454" s="272">
        <v>69</v>
      </c>
    </row>
    <row r="455" spans="1:8" ht="94.5">
      <c r="A455" s="302" t="s">
        <v>33</v>
      </c>
      <c r="B455" s="303" t="s">
        <v>394</v>
      </c>
      <c r="C455" s="308" t="s">
        <v>162</v>
      </c>
      <c r="D455" s="308" t="s">
        <v>39</v>
      </c>
      <c r="E455" s="308" t="s">
        <v>38</v>
      </c>
      <c r="F455" s="304">
        <v>95</v>
      </c>
      <c r="G455" s="272">
        <v>95</v>
      </c>
      <c r="H455" s="272">
        <v>95</v>
      </c>
    </row>
    <row r="456" spans="1:8" ht="94.5">
      <c r="A456" s="302" t="s">
        <v>33</v>
      </c>
      <c r="B456" s="303" t="s">
        <v>394</v>
      </c>
      <c r="C456" s="308" t="s">
        <v>136</v>
      </c>
      <c r="D456" s="308" t="s">
        <v>36</v>
      </c>
      <c r="E456" s="308" t="s">
        <v>34</v>
      </c>
      <c r="F456" s="304">
        <v>47</v>
      </c>
      <c r="G456" s="272">
        <v>47</v>
      </c>
      <c r="H456" s="272">
        <v>47</v>
      </c>
    </row>
    <row r="457" spans="1:8" ht="94.5">
      <c r="A457" s="302" t="s">
        <v>33</v>
      </c>
      <c r="B457" s="303" t="s">
        <v>392</v>
      </c>
      <c r="C457" s="308" t="s">
        <v>136</v>
      </c>
      <c r="D457" s="308" t="s">
        <v>36</v>
      </c>
      <c r="E457" s="308" t="s">
        <v>34</v>
      </c>
      <c r="F457" s="304">
        <v>8</v>
      </c>
      <c r="G457" s="272">
        <v>8</v>
      </c>
      <c r="H457" s="272">
        <v>8</v>
      </c>
    </row>
    <row r="458" spans="1:8" ht="94.5">
      <c r="A458" s="302" t="s">
        <v>33</v>
      </c>
      <c r="B458" s="303" t="s">
        <v>416</v>
      </c>
      <c r="C458" s="308" t="s">
        <v>108</v>
      </c>
      <c r="D458" s="308" t="s">
        <v>36</v>
      </c>
      <c r="E458" s="308" t="s">
        <v>34</v>
      </c>
      <c r="F458" s="304">
        <v>21</v>
      </c>
      <c r="G458" s="272">
        <v>21</v>
      </c>
      <c r="H458" s="272">
        <v>21</v>
      </c>
    </row>
    <row r="459" spans="1:8" ht="94.5">
      <c r="A459" s="302" t="s">
        <v>33</v>
      </c>
      <c r="B459" s="303" t="s">
        <v>405</v>
      </c>
      <c r="C459" s="308" t="s">
        <v>108</v>
      </c>
      <c r="D459" s="308" t="s">
        <v>36</v>
      </c>
      <c r="E459" s="308" t="s">
        <v>34</v>
      </c>
      <c r="F459" s="304">
        <v>17</v>
      </c>
      <c r="G459" s="272">
        <v>17</v>
      </c>
      <c r="H459" s="272">
        <v>17</v>
      </c>
    </row>
    <row r="460" spans="1:8" ht="94.5">
      <c r="A460" s="302" t="s">
        <v>33</v>
      </c>
      <c r="B460" s="303" t="s">
        <v>399</v>
      </c>
      <c r="C460" s="308" t="s">
        <v>108</v>
      </c>
      <c r="D460" s="308" t="s">
        <v>39</v>
      </c>
      <c r="E460" s="308" t="s">
        <v>38</v>
      </c>
      <c r="F460" s="304">
        <v>26</v>
      </c>
      <c r="G460" s="272">
        <v>26</v>
      </c>
      <c r="H460" s="272">
        <v>26</v>
      </c>
    </row>
    <row r="461" spans="1:8" ht="94.5">
      <c r="A461" s="302" t="s">
        <v>33</v>
      </c>
      <c r="B461" s="303" t="s">
        <v>399</v>
      </c>
      <c r="C461" s="308" t="s">
        <v>108</v>
      </c>
      <c r="D461" s="308" t="s">
        <v>36</v>
      </c>
      <c r="E461" s="308" t="s">
        <v>34</v>
      </c>
      <c r="F461" s="304">
        <v>10</v>
      </c>
      <c r="G461" s="272">
        <v>10</v>
      </c>
      <c r="H461" s="272">
        <v>10</v>
      </c>
    </row>
    <row r="462" spans="1:8" ht="94.5">
      <c r="A462" s="302" t="s">
        <v>33</v>
      </c>
      <c r="B462" s="303" t="s">
        <v>417</v>
      </c>
      <c r="C462" s="308" t="s">
        <v>108</v>
      </c>
      <c r="D462" s="308" t="s">
        <v>36</v>
      </c>
      <c r="E462" s="308" t="s">
        <v>34</v>
      </c>
      <c r="F462" s="304">
        <v>14</v>
      </c>
      <c r="G462" s="272">
        <v>11</v>
      </c>
      <c r="H462" s="272">
        <v>6</v>
      </c>
    </row>
    <row r="463" spans="1:8" ht="94.5">
      <c r="A463" s="302" t="s">
        <v>33</v>
      </c>
      <c r="B463" s="303" t="s">
        <v>406</v>
      </c>
      <c r="C463" s="308" t="s">
        <v>270</v>
      </c>
      <c r="D463" s="308" t="s">
        <v>39</v>
      </c>
      <c r="E463" s="308" t="s">
        <v>38</v>
      </c>
      <c r="F463" s="304">
        <v>29</v>
      </c>
      <c r="G463" s="272">
        <v>29</v>
      </c>
      <c r="H463" s="272">
        <v>29</v>
      </c>
    </row>
    <row r="464" spans="1:8" ht="94.5">
      <c r="A464" s="302" t="s">
        <v>33</v>
      </c>
      <c r="B464" s="303" t="s">
        <v>406</v>
      </c>
      <c r="C464" s="308" t="s">
        <v>138</v>
      </c>
      <c r="D464" s="308" t="s">
        <v>39</v>
      </c>
      <c r="E464" s="308" t="s">
        <v>38</v>
      </c>
      <c r="F464" s="304">
        <v>92</v>
      </c>
      <c r="G464" s="272">
        <v>92</v>
      </c>
      <c r="H464" s="272">
        <v>92</v>
      </c>
    </row>
    <row r="465" spans="1:8" ht="94.5">
      <c r="A465" s="302" t="s">
        <v>33</v>
      </c>
      <c r="B465" s="303" t="s">
        <v>399</v>
      </c>
      <c r="C465" s="308" t="s">
        <v>424</v>
      </c>
      <c r="D465" s="308" t="s">
        <v>36</v>
      </c>
      <c r="E465" s="308" t="s">
        <v>34</v>
      </c>
      <c r="F465" s="304">
        <v>13</v>
      </c>
      <c r="G465" s="272">
        <v>13</v>
      </c>
      <c r="H465" s="272">
        <v>13</v>
      </c>
    </row>
    <row r="466" spans="1:8" ht="94.5">
      <c r="A466" s="302" t="s">
        <v>33</v>
      </c>
      <c r="B466" s="303" t="s">
        <v>423</v>
      </c>
      <c r="C466" s="308" t="s">
        <v>169</v>
      </c>
      <c r="D466" s="308" t="s">
        <v>39</v>
      </c>
      <c r="E466" s="308" t="s">
        <v>38</v>
      </c>
      <c r="F466" s="304">
        <v>23</v>
      </c>
      <c r="G466" s="272">
        <v>40</v>
      </c>
      <c r="H466" s="272">
        <v>41</v>
      </c>
    </row>
    <row r="467" spans="1:8" ht="94.5">
      <c r="A467" s="302" t="s">
        <v>33</v>
      </c>
      <c r="B467" s="303" t="s">
        <v>423</v>
      </c>
      <c r="C467" s="308" t="s">
        <v>169</v>
      </c>
      <c r="D467" s="308" t="s">
        <v>36</v>
      </c>
      <c r="E467" s="308" t="s">
        <v>34</v>
      </c>
      <c r="F467" s="304">
        <v>3</v>
      </c>
      <c r="G467" s="272">
        <v>0</v>
      </c>
      <c r="H467" s="272">
        <v>0</v>
      </c>
    </row>
    <row r="468" spans="1:8" ht="94.5">
      <c r="A468" s="302" t="s">
        <v>33</v>
      </c>
      <c r="B468" s="303" t="s">
        <v>399</v>
      </c>
      <c r="C468" s="308" t="s">
        <v>172</v>
      </c>
      <c r="D468" s="308" t="s">
        <v>36</v>
      </c>
      <c r="E468" s="308" t="s">
        <v>34</v>
      </c>
      <c r="F468" s="304">
        <v>11</v>
      </c>
      <c r="G468" s="272">
        <v>11</v>
      </c>
      <c r="H468" s="272">
        <v>11</v>
      </c>
    </row>
    <row r="469" spans="1:8" ht="94.5">
      <c r="A469" s="302" t="s">
        <v>33</v>
      </c>
      <c r="B469" s="303" t="s">
        <v>408</v>
      </c>
      <c r="C469" s="308" t="s">
        <v>172</v>
      </c>
      <c r="D469" s="308" t="s">
        <v>39</v>
      </c>
      <c r="E469" s="308" t="s">
        <v>38</v>
      </c>
      <c r="F469" s="304">
        <v>51</v>
      </c>
      <c r="G469" s="272">
        <v>51</v>
      </c>
      <c r="H469" s="272">
        <v>51</v>
      </c>
    </row>
    <row r="470" spans="1:8" ht="94.5">
      <c r="A470" s="302" t="s">
        <v>33</v>
      </c>
      <c r="B470" s="303" t="s">
        <v>425</v>
      </c>
      <c r="C470" s="308" t="s">
        <v>172</v>
      </c>
      <c r="D470" s="308" t="s">
        <v>39</v>
      </c>
      <c r="E470" s="308" t="s">
        <v>38</v>
      </c>
      <c r="F470" s="304">
        <v>114</v>
      </c>
      <c r="G470" s="272">
        <v>114</v>
      </c>
      <c r="H470" s="272">
        <v>114</v>
      </c>
    </row>
    <row r="471" spans="1:8" ht="94.5">
      <c r="A471" s="302" t="s">
        <v>33</v>
      </c>
      <c r="B471" s="303" t="s">
        <v>400</v>
      </c>
      <c r="C471" s="308" t="s">
        <v>172</v>
      </c>
      <c r="D471" s="308" t="s">
        <v>39</v>
      </c>
      <c r="E471" s="308" t="s">
        <v>38</v>
      </c>
      <c r="F471" s="304">
        <v>41</v>
      </c>
      <c r="G471" s="272">
        <v>41</v>
      </c>
      <c r="H471" s="272">
        <v>41</v>
      </c>
    </row>
    <row r="472" spans="1:8" ht="94.5">
      <c r="A472" s="302" t="s">
        <v>33</v>
      </c>
      <c r="B472" s="303" t="s">
        <v>392</v>
      </c>
      <c r="C472" s="308" t="s">
        <v>172</v>
      </c>
      <c r="D472" s="308" t="s">
        <v>39</v>
      </c>
      <c r="E472" s="308" t="s">
        <v>38</v>
      </c>
      <c r="F472" s="304">
        <v>43</v>
      </c>
      <c r="G472" s="272">
        <v>43</v>
      </c>
      <c r="H472" s="272">
        <v>43</v>
      </c>
    </row>
    <row r="473" spans="1:8" ht="94.5">
      <c r="A473" s="302" t="s">
        <v>33</v>
      </c>
      <c r="B473" s="303" t="s">
        <v>426</v>
      </c>
      <c r="C473" s="308" t="s">
        <v>172</v>
      </c>
      <c r="D473" s="308" t="s">
        <v>39</v>
      </c>
      <c r="E473" s="308" t="s">
        <v>38</v>
      </c>
      <c r="F473" s="304">
        <v>43</v>
      </c>
      <c r="G473" s="272">
        <v>43</v>
      </c>
      <c r="H473" s="272">
        <v>43</v>
      </c>
    </row>
    <row r="474" spans="1:8" ht="94.5">
      <c r="A474" s="302" t="s">
        <v>33</v>
      </c>
      <c r="B474" s="303" t="s">
        <v>423</v>
      </c>
      <c r="C474" s="308" t="s">
        <v>172</v>
      </c>
      <c r="D474" s="308" t="s">
        <v>39</v>
      </c>
      <c r="E474" s="308" t="s">
        <v>38</v>
      </c>
      <c r="F474" s="304">
        <v>37</v>
      </c>
      <c r="G474" s="272">
        <v>13</v>
      </c>
      <c r="H474" s="272">
        <v>0</v>
      </c>
    </row>
    <row r="475" spans="1:8" ht="94.5">
      <c r="A475" s="302" t="s">
        <v>33</v>
      </c>
      <c r="B475" s="303" t="s">
        <v>394</v>
      </c>
      <c r="C475" s="308" t="s">
        <v>172</v>
      </c>
      <c r="D475" s="308" t="s">
        <v>39</v>
      </c>
      <c r="E475" s="308" t="s">
        <v>38</v>
      </c>
      <c r="F475" s="304">
        <v>38</v>
      </c>
      <c r="G475" s="272">
        <v>38</v>
      </c>
      <c r="H475" s="272">
        <v>38</v>
      </c>
    </row>
    <row r="476" spans="1:8" ht="94.5">
      <c r="A476" s="302" t="s">
        <v>33</v>
      </c>
      <c r="B476" s="303" t="s">
        <v>416</v>
      </c>
      <c r="C476" s="308" t="s">
        <v>172</v>
      </c>
      <c r="D476" s="308" t="s">
        <v>39</v>
      </c>
      <c r="E476" s="308" t="s">
        <v>38</v>
      </c>
      <c r="F476" s="304">
        <v>26</v>
      </c>
      <c r="G476" s="272">
        <v>26</v>
      </c>
      <c r="H476" s="272">
        <v>26</v>
      </c>
    </row>
    <row r="477" spans="1:8" ht="94.5">
      <c r="A477" s="302" t="s">
        <v>33</v>
      </c>
      <c r="B477" s="303" t="s">
        <v>401</v>
      </c>
      <c r="C477" s="308" t="s">
        <v>54</v>
      </c>
      <c r="D477" s="308" t="s">
        <v>36</v>
      </c>
      <c r="E477" s="308" t="s">
        <v>34</v>
      </c>
      <c r="F477" s="304">
        <v>51</v>
      </c>
      <c r="G477" s="272">
        <v>51</v>
      </c>
      <c r="H477" s="272">
        <v>51</v>
      </c>
    </row>
    <row r="478" spans="1:8" ht="94.5">
      <c r="A478" s="302" t="s">
        <v>33</v>
      </c>
      <c r="B478" s="303" t="s">
        <v>398</v>
      </c>
      <c r="C478" s="308" t="s">
        <v>54</v>
      </c>
      <c r="D478" s="308" t="s">
        <v>36</v>
      </c>
      <c r="E478" s="308" t="s">
        <v>34</v>
      </c>
      <c r="F478" s="304">
        <v>64</v>
      </c>
      <c r="G478" s="272">
        <v>60</v>
      </c>
      <c r="H478" s="272">
        <v>60</v>
      </c>
    </row>
    <row r="479" spans="1:8" ht="94.5">
      <c r="A479" s="302" t="s">
        <v>33</v>
      </c>
      <c r="B479" s="303" t="s">
        <v>396</v>
      </c>
      <c r="C479" s="308" t="s">
        <v>37</v>
      </c>
      <c r="D479" s="308" t="s">
        <v>39</v>
      </c>
      <c r="E479" s="308" t="s">
        <v>38</v>
      </c>
      <c r="F479" s="304">
        <v>50</v>
      </c>
      <c r="G479" s="272">
        <v>50</v>
      </c>
      <c r="H479" s="272">
        <v>50</v>
      </c>
    </row>
    <row r="480" spans="1:8" ht="110.25">
      <c r="A480" s="302" t="s">
        <v>196</v>
      </c>
      <c r="B480" s="303" t="s">
        <v>423</v>
      </c>
      <c r="C480" s="308" t="s">
        <v>435</v>
      </c>
      <c r="D480" s="308" t="s">
        <v>39</v>
      </c>
      <c r="E480" s="308" t="s">
        <v>38</v>
      </c>
      <c r="F480" s="304">
        <v>8</v>
      </c>
      <c r="G480" s="272">
        <v>33</v>
      </c>
      <c r="H480" s="272">
        <v>50</v>
      </c>
    </row>
    <row r="481" spans="1:8" ht="110.25">
      <c r="A481" s="302" t="s">
        <v>196</v>
      </c>
      <c r="B481" s="303" t="s">
        <v>423</v>
      </c>
      <c r="C481" s="308" t="s">
        <v>269</v>
      </c>
      <c r="D481" s="308" t="s">
        <v>39</v>
      </c>
      <c r="E481" s="308" t="s">
        <v>38</v>
      </c>
      <c r="F481" s="304">
        <v>0</v>
      </c>
      <c r="G481" s="272">
        <v>8</v>
      </c>
      <c r="H481" s="272">
        <v>33</v>
      </c>
    </row>
    <row r="482" spans="1:8" ht="110.25">
      <c r="A482" s="302" t="s">
        <v>196</v>
      </c>
      <c r="B482" s="303" t="s">
        <v>423</v>
      </c>
      <c r="C482" s="308" t="s">
        <v>176</v>
      </c>
      <c r="D482" s="308" t="s">
        <v>39</v>
      </c>
      <c r="E482" s="308" t="s">
        <v>38</v>
      </c>
      <c r="F482" s="304">
        <v>62</v>
      </c>
      <c r="G482" s="272">
        <v>74</v>
      </c>
      <c r="H482" s="272">
        <v>72</v>
      </c>
    </row>
    <row r="483" spans="1:8" ht="94.5">
      <c r="A483" s="302" t="s">
        <v>33</v>
      </c>
      <c r="B483" s="303" t="s">
        <v>423</v>
      </c>
      <c r="C483" s="308" t="s">
        <v>108</v>
      </c>
      <c r="D483" s="308" t="s">
        <v>39</v>
      </c>
      <c r="E483" s="308" t="s">
        <v>38</v>
      </c>
      <c r="F483" s="304">
        <v>31</v>
      </c>
      <c r="G483" s="272">
        <v>37</v>
      </c>
      <c r="H483" s="272">
        <v>33</v>
      </c>
    </row>
    <row r="484" spans="1:8" ht="94.5">
      <c r="A484" s="302" t="s">
        <v>33</v>
      </c>
      <c r="B484" s="303" t="s">
        <v>415</v>
      </c>
      <c r="C484" s="308" t="s">
        <v>110</v>
      </c>
      <c r="D484" s="308" t="s">
        <v>36</v>
      </c>
      <c r="E484" s="308" t="s">
        <v>34</v>
      </c>
      <c r="F484" s="304">
        <v>45</v>
      </c>
      <c r="G484" s="272">
        <v>45</v>
      </c>
      <c r="H484" s="272">
        <v>45</v>
      </c>
    </row>
    <row r="485" spans="1:8" ht="94.5">
      <c r="A485" s="302" t="s">
        <v>33</v>
      </c>
      <c r="B485" s="303" t="s">
        <v>394</v>
      </c>
      <c r="C485" s="308" t="s">
        <v>178</v>
      </c>
      <c r="D485" s="308" t="s">
        <v>36</v>
      </c>
      <c r="E485" s="308" t="s">
        <v>34</v>
      </c>
      <c r="F485" s="304">
        <v>42</v>
      </c>
      <c r="G485" s="272">
        <v>42</v>
      </c>
      <c r="H485" s="272">
        <v>42</v>
      </c>
    </row>
    <row r="486" spans="1:8" ht="94.5">
      <c r="A486" s="302" t="s">
        <v>33</v>
      </c>
      <c r="B486" s="303" t="s">
        <v>415</v>
      </c>
      <c r="C486" s="308" t="s">
        <v>178</v>
      </c>
      <c r="D486" s="308" t="s">
        <v>36</v>
      </c>
      <c r="E486" s="308" t="s">
        <v>34</v>
      </c>
      <c r="F486" s="304">
        <v>38</v>
      </c>
      <c r="G486" s="272">
        <v>38</v>
      </c>
      <c r="H486" s="272">
        <v>38</v>
      </c>
    </row>
    <row r="487" spans="1:8" ht="94.5">
      <c r="A487" s="302" t="s">
        <v>33</v>
      </c>
      <c r="B487" s="303" t="s">
        <v>396</v>
      </c>
      <c r="C487" s="308" t="s">
        <v>178</v>
      </c>
      <c r="D487" s="308" t="s">
        <v>36</v>
      </c>
      <c r="E487" s="308" t="s">
        <v>34</v>
      </c>
      <c r="F487" s="304">
        <v>19</v>
      </c>
      <c r="G487" s="272">
        <v>19</v>
      </c>
      <c r="H487" s="272">
        <v>19</v>
      </c>
    </row>
    <row r="488" spans="1:8" ht="94.5">
      <c r="A488" s="302" t="s">
        <v>33</v>
      </c>
      <c r="B488" s="303" t="s">
        <v>392</v>
      </c>
      <c r="C488" s="308" t="s">
        <v>178</v>
      </c>
      <c r="D488" s="308" t="s">
        <v>36</v>
      </c>
      <c r="E488" s="308" t="s">
        <v>34</v>
      </c>
      <c r="F488" s="304">
        <v>43</v>
      </c>
      <c r="G488" s="272">
        <v>43</v>
      </c>
      <c r="H488" s="272">
        <v>43</v>
      </c>
    </row>
    <row r="489" spans="1:8" ht="94.5">
      <c r="A489" s="302" t="s">
        <v>33</v>
      </c>
      <c r="B489" s="303" t="s">
        <v>406</v>
      </c>
      <c r="C489" s="308" t="s">
        <v>178</v>
      </c>
      <c r="D489" s="308" t="s">
        <v>36</v>
      </c>
      <c r="E489" s="308" t="s">
        <v>34</v>
      </c>
      <c r="F489" s="304">
        <v>48</v>
      </c>
      <c r="G489" s="272">
        <v>48</v>
      </c>
      <c r="H489" s="272">
        <v>48</v>
      </c>
    </row>
    <row r="490" spans="1:8" ht="94.5">
      <c r="A490" s="302" t="s">
        <v>33</v>
      </c>
      <c r="B490" s="303" t="s">
        <v>426</v>
      </c>
      <c r="C490" s="308" t="s">
        <v>178</v>
      </c>
      <c r="D490" s="308" t="s">
        <v>39</v>
      </c>
      <c r="E490" s="308" t="s">
        <v>38</v>
      </c>
      <c r="F490" s="304">
        <v>6</v>
      </c>
      <c r="G490" s="272">
        <v>6</v>
      </c>
      <c r="H490" s="272">
        <v>6</v>
      </c>
    </row>
    <row r="491" spans="1:8" ht="94.5">
      <c r="A491" s="302" t="s">
        <v>33</v>
      </c>
      <c r="B491" s="303" t="s">
        <v>395</v>
      </c>
      <c r="C491" s="308" t="s">
        <v>178</v>
      </c>
      <c r="D491" s="308" t="s">
        <v>39</v>
      </c>
      <c r="E491" s="308" t="s">
        <v>38</v>
      </c>
      <c r="F491" s="304">
        <v>43</v>
      </c>
      <c r="G491" s="272">
        <v>43</v>
      </c>
      <c r="H491" s="272">
        <v>43</v>
      </c>
    </row>
    <row r="492" spans="1:8" ht="94.5">
      <c r="A492" s="302" t="s">
        <v>33</v>
      </c>
      <c r="B492" s="303" t="s">
        <v>395</v>
      </c>
      <c r="C492" s="308" t="s">
        <v>178</v>
      </c>
      <c r="D492" s="308" t="s">
        <v>36</v>
      </c>
      <c r="E492" s="308" t="s">
        <v>34</v>
      </c>
      <c r="F492" s="304">
        <v>41</v>
      </c>
      <c r="G492" s="272">
        <v>41</v>
      </c>
      <c r="H492" s="272">
        <v>41</v>
      </c>
    </row>
    <row r="493" spans="1:8" ht="94.5">
      <c r="A493" s="302" t="s">
        <v>33</v>
      </c>
      <c r="B493" s="303" t="s">
        <v>422</v>
      </c>
      <c r="C493" s="308" t="s">
        <v>70</v>
      </c>
      <c r="D493" s="308" t="s">
        <v>36</v>
      </c>
      <c r="E493" s="308" t="s">
        <v>34</v>
      </c>
      <c r="F493" s="304">
        <v>70</v>
      </c>
      <c r="G493" s="272">
        <v>70</v>
      </c>
      <c r="H493" s="272">
        <v>70</v>
      </c>
    </row>
    <row r="494" spans="1:8" ht="94.5">
      <c r="A494" s="302" t="s">
        <v>33</v>
      </c>
      <c r="B494" s="303" t="s">
        <v>411</v>
      </c>
      <c r="C494" s="308" t="s">
        <v>182</v>
      </c>
      <c r="D494" s="308" t="s">
        <v>36</v>
      </c>
      <c r="E494" s="308" t="s">
        <v>34</v>
      </c>
      <c r="F494" s="304">
        <v>68</v>
      </c>
      <c r="G494" s="272">
        <v>68</v>
      </c>
      <c r="H494" s="272">
        <v>68</v>
      </c>
    </row>
    <row r="495" spans="1:8" ht="94.5">
      <c r="A495" s="302" t="s">
        <v>33</v>
      </c>
      <c r="B495" s="303" t="s">
        <v>403</v>
      </c>
      <c r="C495" s="308" t="s">
        <v>173</v>
      </c>
      <c r="D495" s="308" t="s">
        <v>39</v>
      </c>
      <c r="E495" s="308" t="s">
        <v>38</v>
      </c>
      <c r="F495" s="304">
        <v>114</v>
      </c>
      <c r="G495" s="272">
        <v>114</v>
      </c>
      <c r="H495" s="272">
        <v>114</v>
      </c>
    </row>
    <row r="496" spans="1:8" ht="94.5">
      <c r="A496" s="302" t="s">
        <v>33</v>
      </c>
      <c r="B496" s="303" t="s">
        <v>403</v>
      </c>
      <c r="C496" s="308" t="s">
        <v>185</v>
      </c>
      <c r="D496" s="308" t="s">
        <v>36</v>
      </c>
      <c r="E496" s="308" t="s">
        <v>34</v>
      </c>
      <c r="F496" s="304">
        <v>19</v>
      </c>
      <c r="G496" s="272">
        <v>19</v>
      </c>
      <c r="H496" s="272">
        <v>19</v>
      </c>
    </row>
    <row r="497" spans="1:8" ht="94.5">
      <c r="A497" s="302" t="s">
        <v>33</v>
      </c>
      <c r="B497" s="303" t="s">
        <v>413</v>
      </c>
      <c r="C497" s="308" t="s">
        <v>173</v>
      </c>
      <c r="D497" s="308" t="s">
        <v>39</v>
      </c>
      <c r="E497" s="308" t="s">
        <v>38</v>
      </c>
      <c r="F497" s="304">
        <v>56</v>
      </c>
      <c r="G497" s="272">
        <v>56</v>
      </c>
      <c r="H497" s="272">
        <v>56</v>
      </c>
    </row>
    <row r="498" spans="1:8" ht="94.5">
      <c r="A498" s="302" t="s">
        <v>33</v>
      </c>
      <c r="B498" s="303" t="s">
        <v>420</v>
      </c>
      <c r="C498" s="308" t="s">
        <v>187</v>
      </c>
      <c r="D498" s="308" t="s">
        <v>36</v>
      </c>
      <c r="E498" s="308" t="s">
        <v>34</v>
      </c>
      <c r="F498" s="304">
        <v>28</v>
      </c>
      <c r="G498" s="272">
        <v>28</v>
      </c>
      <c r="H498" s="272">
        <v>28</v>
      </c>
    </row>
    <row r="499" spans="1:8" ht="94.5">
      <c r="A499" s="302" t="s">
        <v>33</v>
      </c>
      <c r="B499" s="303" t="s">
        <v>407</v>
      </c>
      <c r="C499" s="308" t="s">
        <v>60</v>
      </c>
      <c r="D499" s="308" t="s">
        <v>36</v>
      </c>
      <c r="E499" s="308" t="s">
        <v>34</v>
      </c>
      <c r="F499" s="304">
        <v>36</v>
      </c>
      <c r="G499" s="272">
        <v>36</v>
      </c>
      <c r="H499" s="272">
        <v>36</v>
      </c>
    </row>
    <row r="500" spans="1:8" ht="94.5">
      <c r="A500" s="302" t="s">
        <v>33</v>
      </c>
      <c r="B500" s="303" t="s">
        <v>400</v>
      </c>
      <c r="C500" s="308" t="s">
        <v>98</v>
      </c>
      <c r="D500" s="308" t="s">
        <v>36</v>
      </c>
      <c r="E500" s="308" t="s">
        <v>34</v>
      </c>
      <c r="F500" s="304">
        <v>21</v>
      </c>
      <c r="G500" s="272">
        <v>21</v>
      </c>
      <c r="H500" s="272">
        <v>21</v>
      </c>
    </row>
    <row r="501" spans="1:8" ht="94.5">
      <c r="A501" s="302" t="s">
        <v>33</v>
      </c>
      <c r="B501" s="303" t="s">
        <v>418</v>
      </c>
      <c r="C501" s="308" t="s">
        <v>98</v>
      </c>
      <c r="D501" s="308" t="s">
        <v>36</v>
      </c>
      <c r="E501" s="308" t="s">
        <v>34</v>
      </c>
      <c r="F501" s="304">
        <v>39</v>
      </c>
      <c r="G501" s="272">
        <v>39</v>
      </c>
      <c r="H501" s="272">
        <v>39</v>
      </c>
    </row>
    <row r="502" spans="1:8" ht="94.5">
      <c r="A502" s="302" t="s">
        <v>33</v>
      </c>
      <c r="B502" s="303" t="s">
        <v>416</v>
      </c>
      <c r="C502" s="308" t="s">
        <v>98</v>
      </c>
      <c r="D502" s="308" t="s">
        <v>36</v>
      </c>
      <c r="E502" s="308" t="s">
        <v>34</v>
      </c>
      <c r="F502" s="304">
        <v>12</v>
      </c>
      <c r="G502" s="272">
        <v>12</v>
      </c>
      <c r="H502" s="272">
        <v>12</v>
      </c>
    </row>
    <row r="503" spans="1:8" ht="94.5">
      <c r="A503" s="302" t="s">
        <v>33</v>
      </c>
      <c r="B503" s="303" t="s">
        <v>399</v>
      </c>
      <c r="C503" s="308" t="s">
        <v>172</v>
      </c>
      <c r="D503" s="308" t="s">
        <v>39</v>
      </c>
      <c r="E503" s="308" t="s">
        <v>38</v>
      </c>
      <c r="F503" s="304">
        <v>24</v>
      </c>
      <c r="G503" s="272">
        <v>24</v>
      </c>
      <c r="H503" s="272">
        <v>24</v>
      </c>
    </row>
    <row r="504" spans="1:8" ht="94.5">
      <c r="A504" s="302" t="s">
        <v>33</v>
      </c>
      <c r="B504" s="303" t="s">
        <v>421</v>
      </c>
      <c r="C504" s="308" t="s">
        <v>172</v>
      </c>
      <c r="D504" s="308" t="s">
        <v>39</v>
      </c>
      <c r="E504" s="308" t="s">
        <v>38</v>
      </c>
      <c r="F504" s="304">
        <v>53</v>
      </c>
      <c r="G504" s="272">
        <v>53</v>
      </c>
      <c r="H504" s="272">
        <v>53</v>
      </c>
    </row>
    <row r="505" spans="1:8" ht="94.5">
      <c r="A505" s="302" t="s">
        <v>33</v>
      </c>
      <c r="B505" s="303" t="s">
        <v>421</v>
      </c>
      <c r="C505" s="308" t="s">
        <v>172</v>
      </c>
      <c r="D505" s="308" t="s">
        <v>36</v>
      </c>
      <c r="E505" s="308" t="s">
        <v>34</v>
      </c>
      <c r="F505" s="304">
        <v>9</v>
      </c>
      <c r="G505" s="272">
        <v>9</v>
      </c>
      <c r="H505" s="272">
        <v>9</v>
      </c>
    </row>
    <row r="506" spans="1:8" ht="94.5">
      <c r="A506" s="302" t="s">
        <v>33</v>
      </c>
      <c r="B506" s="303" t="s">
        <v>425</v>
      </c>
      <c r="C506" s="308" t="s">
        <v>172</v>
      </c>
      <c r="D506" s="308" t="s">
        <v>36</v>
      </c>
      <c r="E506" s="308" t="s">
        <v>34</v>
      </c>
      <c r="F506" s="304">
        <v>37</v>
      </c>
      <c r="G506" s="272">
        <v>37</v>
      </c>
      <c r="H506" s="272">
        <v>37</v>
      </c>
    </row>
    <row r="507" spans="1:8" ht="94.5">
      <c r="A507" s="302" t="s">
        <v>33</v>
      </c>
      <c r="B507" s="303" t="s">
        <v>396</v>
      </c>
      <c r="C507" s="308" t="s">
        <v>172</v>
      </c>
      <c r="D507" s="308" t="s">
        <v>36</v>
      </c>
      <c r="E507" s="308" t="s">
        <v>34</v>
      </c>
      <c r="F507" s="304">
        <v>42</v>
      </c>
      <c r="G507" s="272">
        <v>42</v>
      </c>
      <c r="H507" s="272">
        <v>42</v>
      </c>
    </row>
    <row r="508" spans="1:8" ht="94.5">
      <c r="A508" s="302" t="s">
        <v>33</v>
      </c>
      <c r="B508" s="303" t="s">
        <v>392</v>
      </c>
      <c r="C508" s="308" t="s">
        <v>172</v>
      </c>
      <c r="D508" s="308" t="s">
        <v>36</v>
      </c>
      <c r="E508" s="308" t="s">
        <v>34</v>
      </c>
      <c r="F508" s="304">
        <v>28</v>
      </c>
      <c r="G508" s="272">
        <v>28</v>
      </c>
      <c r="H508" s="272">
        <v>28</v>
      </c>
    </row>
    <row r="509" spans="1:8" ht="94.5">
      <c r="A509" s="302" t="s">
        <v>33</v>
      </c>
      <c r="B509" s="303" t="s">
        <v>426</v>
      </c>
      <c r="C509" s="308" t="s">
        <v>172</v>
      </c>
      <c r="D509" s="308" t="s">
        <v>36</v>
      </c>
      <c r="E509" s="308" t="s">
        <v>34</v>
      </c>
      <c r="F509" s="304">
        <v>20</v>
      </c>
      <c r="G509" s="272">
        <v>20</v>
      </c>
      <c r="H509" s="272">
        <v>20</v>
      </c>
    </row>
    <row r="510" spans="1:8" ht="94.5">
      <c r="A510" s="302" t="s">
        <v>33</v>
      </c>
      <c r="B510" s="303" t="s">
        <v>427</v>
      </c>
      <c r="C510" s="308" t="s">
        <v>172</v>
      </c>
      <c r="D510" s="308" t="s">
        <v>36</v>
      </c>
      <c r="E510" s="308" t="s">
        <v>34</v>
      </c>
      <c r="F510" s="304">
        <v>19</v>
      </c>
      <c r="G510" s="272">
        <v>19</v>
      </c>
      <c r="H510" s="272">
        <v>19</v>
      </c>
    </row>
    <row r="511" spans="1:8" ht="94.5">
      <c r="A511" s="302" t="s">
        <v>33</v>
      </c>
      <c r="B511" s="303" t="s">
        <v>400</v>
      </c>
      <c r="C511" s="308" t="s">
        <v>172</v>
      </c>
      <c r="D511" s="308" t="s">
        <v>36</v>
      </c>
      <c r="E511" s="308" t="s">
        <v>34</v>
      </c>
      <c r="F511" s="304">
        <v>8</v>
      </c>
      <c r="G511" s="272">
        <v>8</v>
      </c>
      <c r="H511" s="272">
        <v>8</v>
      </c>
    </row>
    <row r="512" spans="1:8" ht="94.5">
      <c r="A512" s="302" t="s">
        <v>33</v>
      </c>
      <c r="B512" s="303" t="s">
        <v>399</v>
      </c>
      <c r="C512" s="308" t="s">
        <v>98</v>
      </c>
      <c r="D512" s="308" t="s">
        <v>36</v>
      </c>
      <c r="E512" s="308" t="s">
        <v>34</v>
      </c>
      <c r="F512" s="304">
        <v>15</v>
      </c>
      <c r="G512" s="272">
        <v>15</v>
      </c>
      <c r="H512" s="272">
        <v>15</v>
      </c>
    </row>
    <row r="513" spans="1:8" ht="94.5">
      <c r="A513" s="302" t="s">
        <v>33</v>
      </c>
      <c r="B513" s="303" t="s">
        <v>426</v>
      </c>
      <c r="C513" s="308" t="s">
        <v>153</v>
      </c>
      <c r="D513" s="308" t="s">
        <v>36</v>
      </c>
      <c r="E513" s="308" t="s">
        <v>34</v>
      </c>
      <c r="F513" s="304">
        <v>14</v>
      </c>
      <c r="G513" s="272">
        <v>14</v>
      </c>
      <c r="H513" s="272">
        <v>14</v>
      </c>
    </row>
    <row r="514" spans="1:8" ht="126">
      <c r="A514" s="302" t="s">
        <v>33</v>
      </c>
      <c r="B514" s="303" t="s">
        <v>415</v>
      </c>
      <c r="C514" s="308" t="s">
        <v>82</v>
      </c>
      <c r="D514" s="308" t="s">
        <v>36</v>
      </c>
      <c r="E514" s="308" t="s">
        <v>34</v>
      </c>
      <c r="F514" s="304">
        <v>36</v>
      </c>
      <c r="G514" s="272">
        <v>36</v>
      </c>
      <c r="H514" s="272">
        <v>36</v>
      </c>
    </row>
    <row r="515" spans="1:8" ht="94.5">
      <c r="A515" s="302" t="s">
        <v>33</v>
      </c>
      <c r="B515" s="303" t="s">
        <v>410</v>
      </c>
      <c r="C515" s="308" t="s">
        <v>120</v>
      </c>
      <c r="D515" s="308" t="s">
        <v>39</v>
      </c>
      <c r="E515" s="308" t="s">
        <v>34</v>
      </c>
      <c r="F515" s="304">
        <v>19</v>
      </c>
      <c r="G515" s="272">
        <v>19</v>
      </c>
      <c r="H515" s="272">
        <v>19</v>
      </c>
    </row>
    <row r="516" spans="1:8" ht="110.25">
      <c r="A516" s="302" t="s">
        <v>196</v>
      </c>
      <c r="B516" s="303" t="s">
        <v>400</v>
      </c>
      <c r="C516" s="308" t="s">
        <v>197</v>
      </c>
      <c r="D516" s="308" t="s">
        <v>39</v>
      </c>
      <c r="E516" s="308" t="s">
        <v>38</v>
      </c>
      <c r="F516" s="304">
        <v>27</v>
      </c>
      <c r="G516" s="272">
        <v>27</v>
      </c>
      <c r="H516" s="272">
        <v>27</v>
      </c>
    </row>
    <row r="517" spans="1:8" ht="110.25">
      <c r="A517" s="302" t="s">
        <v>196</v>
      </c>
      <c r="B517" s="303" t="s">
        <v>401</v>
      </c>
      <c r="C517" s="308" t="s">
        <v>285</v>
      </c>
      <c r="D517" s="308" t="s">
        <v>39</v>
      </c>
      <c r="E517" s="308" t="s">
        <v>38</v>
      </c>
      <c r="F517" s="304">
        <v>29</v>
      </c>
      <c r="G517" s="272">
        <v>29</v>
      </c>
      <c r="H517" s="272">
        <v>29</v>
      </c>
    </row>
    <row r="518" spans="1:8" ht="110.25">
      <c r="A518" s="302" t="s">
        <v>196</v>
      </c>
      <c r="B518" s="303" t="s">
        <v>401</v>
      </c>
      <c r="C518" s="308" t="s">
        <v>199</v>
      </c>
      <c r="D518" s="308" t="s">
        <v>39</v>
      </c>
      <c r="E518" s="308" t="s">
        <v>38</v>
      </c>
      <c r="F518" s="304">
        <v>54</v>
      </c>
      <c r="G518" s="272">
        <v>54</v>
      </c>
      <c r="H518" s="272">
        <v>54</v>
      </c>
    </row>
    <row r="519" spans="1:8" ht="110.25">
      <c r="A519" s="302" t="s">
        <v>196</v>
      </c>
      <c r="B519" s="303" t="s">
        <v>401</v>
      </c>
      <c r="C519" s="308" t="s">
        <v>200</v>
      </c>
      <c r="D519" s="308" t="s">
        <v>39</v>
      </c>
      <c r="E519" s="308" t="s">
        <v>38</v>
      </c>
      <c r="F519" s="304">
        <v>34</v>
      </c>
      <c r="G519" s="272">
        <v>34</v>
      </c>
      <c r="H519" s="272">
        <v>34</v>
      </c>
    </row>
    <row r="520" spans="1:8" ht="110.25">
      <c r="A520" s="302" t="s">
        <v>196</v>
      </c>
      <c r="B520" s="303" t="s">
        <v>401</v>
      </c>
      <c r="C520" s="308" t="s">
        <v>201</v>
      </c>
      <c r="D520" s="308" t="s">
        <v>39</v>
      </c>
      <c r="E520" s="308" t="s">
        <v>38</v>
      </c>
      <c r="F520" s="304">
        <v>66</v>
      </c>
      <c r="G520" s="272">
        <v>66</v>
      </c>
      <c r="H520" s="272">
        <v>66</v>
      </c>
    </row>
    <row r="521" spans="1:8" ht="110.25">
      <c r="A521" s="302" t="s">
        <v>196</v>
      </c>
      <c r="B521" s="303" t="s">
        <v>401</v>
      </c>
      <c r="C521" s="308" t="s">
        <v>202</v>
      </c>
      <c r="D521" s="308" t="s">
        <v>39</v>
      </c>
      <c r="E521" s="308" t="s">
        <v>38</v>
      </c>
      <c r="F521" s="304">
        <v>76</v>
      </c>
      <c r="G521" s="272">
        <v>76</v>
      </c>
      <c r="H521" s="272">
        <v>76</v>
      </c>
    </row>
    <row r="522" spans="1:8" ht="110.25">
      <c r="A522" s="302" t="s">
        <v>196</v>
      </c>
      <c r="B522" s="303" t="s">
        <v>396</v>
      </c>
      <c r="C522" s="308" t="s">
        <v>176</v>
      </c>
      <c r="D522" s="308" t="s">
        <v>39</v>
      </c>
      <c r="E522" s="308" t="s">
        <v>38</v>
      </c>
      <c r="F522" s="304">
        <v>78</v>
      </c>
      <c r="G522" s="272">
        <v>78</v>
      </c>
      <c r="H522" s="272">
        <v>78</v>
      </c>
    </row>
    <row r="523" spans="1:8" ht="110.25">
      <c r="A523" s="302" t="s">
        <v>196</v>
      </c>
      <c r="B523" s="303" t="s">
        <v>396</v>
      </c>
      <c r="C523" s="308" t="s">
        <v>197</v>
      </c>
      <c r="D523" s="308" t="s">
        <v>39</v>
      </c>
      <c r="E523" s="308" t="s">
        <v>38</v>
      </c>
      <c r="F523" s="304">
        <v>113</v>
      </c>
      <c r="G523" s="272">
        <v>113</v>
      </c>
      <c r="H523" s="272">
        <v>113</v>
      </c>
    </row>
    <row r="524" spans="1:8" ht="110.25">
      <c r="A524" s="302" t="s">
        <v>196</v>
      </c>
      <c r="B524" s="303" t="s">
        <v>401</v>
      </c>
      <c r="C524" s="308" t="s">
        <v>197</v>
      </c>
      <c r="D524" s="308" t="s">
        <v>39</v>
      </c>
      <c r="E524" s="308" t="s">
        <v>38</v>
      </c>
      <c r="F524" s="304">
        <v>68</v>
      </c>
      <c r="G524" s="272">
        <v>68</v>
      </c>
      <c r="H524" s="272">
        <v>68</v>
      </c>
    </row>
    <row r="525" spans="1:8" ht="110.25">
      <c r="A525" s="302" t="s">
        <v>196</v>
      </c>
      <c r="B525" s="303" t="s">
        <v>399</v>
      </c>
      <c r="C525" s="308" t="s">
        <v>197</v>
      </c>
      <c r="D525" s="308" t="s">
        <v>39</v>
      </c>
      <c r="E525" s="308" t="s">
        <v>38</v>
      </c>
      <c r="F525" s="304">
        <v>56</v>
      </c>
      <c r="G525" s="272">
        <v>56</v>
      </c>
      <c r="H525" s="272">
        <v>56</v>
      </c>
    </row>
    <row r="526" spans="1:8" ht="110.25">
      <c r="A526" s="302" t="s">
        <v>196</v>
      </c>
      <c r="B526" s="303" t="s">
        <v>416</v>
      </c>
      <c r="C526" s="308" t="s">
        <v>205</v>
      </c>
      <c r="D526" s="308" t="s">
        <v>39</v>
      </c>
      <c r="E526" s="308" t="s">
        <v>38</v>
      </c>
      <c r="F526" s="304">
        <v>20</v>
      </c>
      <c r="G526" s="272">
        <v>20</v>
      </c>
      <c r="H526" s="272">
        <v>20</v>
      </c>
    </row>
    <row r="527" spans="1:8" ht="110.25">
      <c r="A527" s="302" t="s">
        <v>196</v>
      </c>
      <c r="B527" s="303" t="s">
        <v>416</v>
      </c>
      <c r="C527" s="308" t="s">
        <v>197</v>
      </c>
      <c r="D527" s="308" t="s">
        <v>39</v>
      </c>
      <c r="E527" s="308" t="s">
        <v>38</v>
      </c>
      <c r="F527" s="304">
        <v>19</v>
      </c>
      <c r="G527" s="272">
        <v>19</v>
      </c>
      <c r="H527" s="272">
        <v>19</v>
      </c>
    </row>
    <row r="528" spans="1:8" ht="110.25">
      <c r="A528" s="302" t="s">
        <v>196</v>
      </c>
      <c r="B528" s="303" t="s">
        <v>427</v>
      </c>
      <c r="C528" s="308" t="s">
        <v>197</v>
      </c>
      <c r="D528" s="308" t="s">
        <v>39</v>
      </c>
      <c r="E528" s="308" t="s">
        <v>38</v>
      </c>
      <c r="F528" s="304">
        <v>35</v>
      </c>
      <c r="G528" s="272">
        <v>35</v>
      </c>
      <c r="H528" s="272">
        <v>35</v>
      </c>
    </row>
    <row r="529" spans="1:8" ht="110.25">
      <c r="A529" s="302" t="s">
        <v>196</v>
      </c>
      <c r="B529" s="303" t="s">
        <v>425</v>
      </c>
      <c r="C529" s="308" t="s">
        <v>197</v>
      </c>
      <c r="D529" s="308" t="s">
        <v>39</v>
      </c>
      <c r="E529" s="308" t="s">
        <v>38</v>
      </c>
      <c r="F529" s="304">
        <v>73</v>
      </c>
      <c r="G529" s="272">
        <v>73</v>
      </c>
      <c r="H529" s="272">
        <v>73</v>
      </c>
    </row>
    <row r="530" spans="1:8" ht="110.25">
      <c r="A530" s="302" t="s">
        <v>196</v>
      </c>
      <c r="B530" s="303" t="s">
        <v>393</v>
      </c>
      <c r="C530" s="308" t="s">
        <v>206</v>
      </c>
      <c r="D530" s="308" t="s">
        <v>39</v>
      </c>
      <c r="E530" s="308" t="s">
        <v>38</v>
      </c>
      <c r="F530" s="304">
        <v>34</v>
      </c>
      <c r="G530" s="272">
        <v>34</v>
      </c>
      <c r="H530" s="272">
        <v>34</v>
      </c>
    </row>
    <row r="531" spans="1:8" ht="94.5">
      <c r="A531" s="302" t="s">
        <v>33</v>
      </c>
      <c r="B531" s="303" t="s">
        <v>413</v>
      </c>
      <c r="C531" s="308" t="s">
        <v>69</v>
      </c>
      <c r="D531" s="308" t="s">
        <v>36</v>
      </c>
      <c r="E531" s="308" t="s">
        <v>34</v>
      </c>
      <c r="F531" s="304">
        <v>111</v>
      </c>
      <c r="G531" s="272">
        <v>111</v>
      </c>
      <c r="H531" s="272">
        <v>111</v>
      </c>
    </row>
    <row r="532" spans="1:8" ht="94.5">
      <c r="A532" s="302" t="s">
        <v>33</v>
      </c>
      <c r="B532" s="303" t="s">
        <v>412</v>
      </c>
      <c r="C532" s="308" t="s">
        <v>69</v>
      </c>
      <c r="D532" s="308" t="s">
        <v>36</v>
      </c>
      <c r="E532" s="308" t="s">
        <v>34</v>
      </c>
      <c r="F532" s="304">
        <v>60</v>
      </c>
      <c r="G532" s="272">
        <v>60</v>
      </c>
      <c r="H532" s="272">
        <v>60</v>
      </c>
    </row>
    <row r="533" spans="1:8" ht="94.5">
      <c r="A533" s="302" t="s">
        <v>33</v>
      </c>
      <c r="B533" s="303" t="s">
        <v>410</v>
      </c>
      <c r="C533" s="308" t="s">
        <v>69</v>
      </c>
      <c r="D533" s="308" t="s">
        <v>39</v>
      </c>
      <c r="E533" s="308" t="s">
        <v>34</v>
      </c>
      <c r="F533" s="304">
        <v>42</v>
      </c>
      <c r="G533" s="272">
        <v>42</v>
      </c>
      <c r="H533" s="272">
        <v>42</v>
      </c>
    </row>
    <row r="534" spans="1:8" ht="94.5">
      <c r="A534" s="302" t="s">
        <v>33</v>
      </c>
      <c r="B534" s="303" t="s">
        <v>413</v>
      </c>
      <c r="C534" s="308" t="s">
        <v>134</v>
      </c>
      <c r="D534" s="308" t="s">
        <v>36</v>
      </c>
      <c r="E534" s="308" t="s">
        <v>34</v>
      </c>
      <c r="F534" s="304">
        <v>40</v>
      </c>
      <c r="G534" s="272">
        <v>40</v>
      </c>
      <c r="H534" s="272">
        <v>40</v>
      </c>
    </row>
    <row r="535" spans="1:8" ht="94.5">
      <c r="A535" s="302" t="s">
        <v>33</v>
      </c>
      <c r="B535" s="303" t="s">
        <v>411</v>
      </c>
      <c r="C535" s="308" t="s">
        <v>134</v>
      </c>
      <c r="D535" s="308" t="s">
        <v>36</v>
      </c>
      <c r="E535" s="308" t="s">
        <v>34</v>
      </c>
      <c r="F535" s="304">
        <v>92</v>
      </c>
      <c r="G535" s="272">
        <v>92</v>
      </c>
      <c r="H535" s="272">
        <v>92</v>
      </c>
    </row>
    <row r="536" spans="1:8" ht="94.5">
      <c r="A536" s="302" t="s">
        <v>33</v>
      </c>
      <c r="B536" s="303" t="s">
        <v>412</v>
      </c>
      <c r="C536" s="308" t="s">
        <v>134</v>
      </c>
      <c r="D536" s="308" t="s">
        <v>36</v>
      </c>
      <c r="E536" s="308" t="s">
        <v>34</v>
      </c>
      <c r="F536" s="304">
        <v>21</v>
      </c>
      <c r="G536" s="272">
        <v>21</v>
      </c>
      <c r="H536" s="272">
        <v>21</v>
      </c>
    </row>
    <row r="537" spans="1:8" ht="110.25">
      <c r="A537" s="302" t="s">
        <v>196</v>
      </c>
      <c r="B537" s="303" t="s">
        <v>419</v>
      </c>
      <c r="C537" s="308" t="s">
        <v>211</v>
      </c>
      <c r="D537" s="308" t="s">
        <v>39</v>
      </c>
      <c r="E537" s="308" t="s">
        <v>38</v>
      </c>
      <c r="F537" s="304">
        <v>69</v>
      </c>
      <c r="G537" s="272">
        <v>69</v>
      </c>
      <c r="H537" s="272">
        <v>69</v>
      </c>
    </row>
    <row r="538" spans="1:8" ht="110.25">
      <c r="A538" s="302" t="s">
        <v>196</v>
      </c>
      <c r="B538" s="303" t="s">
        <v>402</v>
      </c>
      <c r="C538" s="308" t="s">
        <v>212</v>
      </c>
      <c r="D538" s="308" t="s">
        <v>39</v>
      </c>
      <c r="E538" s="308" t="s">
        <v>38</v>
      </c>
      <c r="F538" s="304">
        <v>36</v>
      </c>
      <c r="G538" s="272">
        <v>36</v>
      </c>
      <c r="H538" s="272">
        <v>36</v>
      </c>
    </row>
    <row r="539" spans="1:8" ht="94.5">
      <c r="A539" s="302" t="s">
        <v>33</v>
      </c>
      <c r="B539" s="303" t="s">
        <v>419</v>
      </c>
      <c r="C539" s="308" t="s">
        <v>213</v>
      </c>
      <c r="D539" s="308" t="s">
        <v>39</v>
      </c>
      <c r="E539" s="308" t="s">
        <v>38</v>
      </c>
      <c r="F539" s="304">
        <v>43</v>
      </c>
      <c r="G539" s="272">
        <v>43</v>
      </c>
      <c r="H539" s="272">
        <v>43</v>
      </c>
    </row>
    <row r="540" spans="1:8" ht="110.25">
      <c r="A540" s="302" t="s">
        <v>196</v>
      </c>
      <c r="B540" s="303" t="s">
        <v>400</v>
      </c>
      <c r="C540" s="308" t="s">
        <v>212</v>
      </c>
      <c r="D540" s="308" t="s">
        <v>39</v>
      </c>
      <c r="E540" s="308" t="s">
        <v>38</v>
      </c>
      <c r="F540" s="304">
        <v>19</v>
      </c>
      <c r="G540" s="272">
        <v>2</v>
      </c>
      <c r="H540" s="272">
        <v>0</v>
      </c>
    </row>
    <row r="541" spans="1:8" ht="110.25">
      <c r="A541" s="302" t="s">
        <v>196</v>
      </c>
      <c r="B541" s="303" t="s">
        <v>396</v>
      </c>
      <c r="C541" s="308" t="s">
        <v>212</v>
      </c>
      <c r="D541" s="308" t="s">
        <v>39</v>
      </c>
      <c r="E541" s="308" t="s">
        <v>38</v>
      </c>
      <c r="F541" s="304">
        <v>2</v>
      </c>
      <c r="G541" s="272">
        <v>2</v>
      </c>
      <c r="H541" s="272">
        <v>2</v>
      </c>
    </row>
    <row r="542" spans="1:8" ht="110.25">
      <c r="A542" s="302" t="s">
        <v>196</v>
      </c>
      <c r="B542" s="303" t="s">
        <v>407</v>
      </c>
      <c r="C542" s="308" t="s">
        <v>434</v>
      </c>
      <c r="D542" s="308" t="s">
        <v>39</v>
      </c>
      <c r="E542" s="308" t="s">
        <v>149</v>
      </c>
      <c r="F542" s="304">
        <v>25</v>
      </c>
      <c r="G542" s="272">
        <v>25</v>
      </c>
      <c r="H542" s="272">
        <v>25</v>
      </c>
    </row>
    <row r="543" spans="1:8" ht="110.25">
      <c r="A543" s="302" t="s">
        <v>196</v>
      </c>
      <c r="B543" s="303" t="s">
        <v>407</v>
      </c>
      <c r="C543" s="308" t="s">
        <v>206</v>
      </c>
      <c r="D543" s="308" t="s">
        <v>39</v>
      </c>
      <c r="E543" s="308" t="s">
        <v>38</v>
      </c>
      <c r="F543" s="304">
        <v>21</v>
      </c>
      <c r="G543" s="272">
        <v>21</v>
      </c>
      <c r="H543" s="272">
        <v>21</v>
      </c>
    </row>
    <row r="544" spans="1:8" ht="110.25">
      <c r="A544" s="302" t="s">
        <v>196</v>
      </c>
      <c r="B544" s="303" t="s">
        <v>407</v>
      </c>
      <c r="C544" s="308" t="s">
        <v>212</v>
      </c>
      <c r="D544" s="308" t="s">
        <v>39</v>
      </c>
      <c r="E544" s="308" t="s">
        <v>38</v>
      </c>
      <c r="F544" s="304">
        <v>5</v>
      </c>
      <c r="G544" s="272">
        <v>5</v>
      </c>
      <c r="H544" s="272">
        <v>5</v>
      </c>
    </row>
    <row r="545" spans="1:8" ht="110.25">
      <c r="A545" s="302" t="s">
        <v>196</v>
      </c>
      <c r="B545" s="303" t="s">
        <v>417</v>
      </c>
      <c r="C545" s="308" t="s">
        <v>212</v>
      </c>
      <c r="D545" s="308" t="s">
        <v>39</v>
      </c>
      <c r="E545" s="308" t="s">
        <v>38</v>
      </c>
      <c r="F545" s="304">
        <v>18</v>
      </c>
      <c r="G545" s="272">
        <v>9</v>
      </c>
      <c r="H545" s="272">
        <v>0</v>
      </c>
    </row>
    <row r="546" spans="1:8" ht="110.25">
      <c r="A546" s="302" t="s">
        <v>196</v>
      </c>
      <c r="B546" s="303" t="s">
        <v>419</v>
      </c>
      <c r="C546" s="308" t="s">
        <v>206</v>
      </c>
      <c r="D546" s="308" t="s">
        <v>39</v>
      </c>
      <c r="E546" s="308" t="s">
        <v>38</v>
      </c>
      <c r="F546" s="304">
        <v>101</v>
      </c>
      <c r="G546" s="272">
        <v>101</v>
      </c>
      <c r="H546" s="272">
        <v>101</v>
      </c>
    </row>
    <row r="547" spans="1:8" ht="110.25">
      <c r="A547" s="302" t="s">
        <v>196</v>
      </c>
      <c r="B547" s="303" t="s">
        <v>420</v>
      </c>
      <c r="C547" s="308" t="s">
        <v>212</v>
      </c>
      <c r="D547" s="308" t="s">
        <v>39</v>
      </c>
      <c r="E547" s="308" t="s">
        <v>38</v>
      </c>
      <c r="F547" s="304">
        <v>13</v>
      </c>
      <c r="G547" s="272">
        <v>13</v>
      </c>
      <c r="H547" s="272">
        <v>13</v>
      </c>
    </row>
    <row r="548" spans="1:8" ht="110.25">
      <c r="A548" s="302" t="s">
        <v>196</v>
      </c>
      <c r="B548" s="303" t="s">
        <v>420</v>
      </c>
      <c r="C548" s="308" t="s">
        <v>269</v>
      </c>
      <c r="D548" s="308" t="s">
        <v>39</v>
      </c>
      <c r="E548" s="308" t="s">
        <v>38</v>
      </c>
      <c r="F548" s="304">
        <v>6</v>
      </c>
      <c r="G548" s="272">
        <v>6</v>
      </c>
      <c r="H548" s="272">
        <v>6</v>
      </c>
    </row>
    <row r="549" spans="1:8" ht="110.25">
      <c r="A549" s="302" t="s">
        <v>196</v>
      </c>
      <c r="B549" s="303" t="s">
        <v>425</v>
      </c>
      <c r="C549" s="308" t="s">
        <v>218</v>
      </c>
      <c r="D549" s="308" t="s">
        <v>39</v>
      </c>
      <c r="E549" s="308" t="s">
        <v>38</v>
      </c>
      <c r="F549" s="304">
        <v>76</v>
      </c>
      <c r="G549" s="272">
        <v>76</v>
      </c>
      <c r="H549" s="272">
        <v>76</v>
      </c>
    </row>
    <row r="550" spans="1:8" ht="110.25">
      <c r="A550" s="302" t="s">
        <v>196</v>
      </c>
      <c r="B550" s="303" t="s">
        <v>422</v>
      </c>
      <c r="C550" s="308" t="s">
        <v>221</v>
      </c>
      <c r="D550" s="308" t="s">
        <v>39</v>
      </c>
      <c r="E550" s="308" t="s">
        <v>38</v>
      </c>
      <c r="F550" s="304">
        <v>28</v>
      </c>
      <c r="G550" s="272">
        <v>28</v>
      </c>
      <c r="H550" s="272">
        <v>28</v>
      </c>
    </row>
    <row r="551" spans="1:8" ht="110.25">
      <c r="A551" s="302" t="s">
        <v>196</v>
      </c>
      <c r="B551" s="303" t="s">
        <v>416</v>
      </c>
      <c r="C551" s="308" t="s">
        <v>202</v>
      </c>
      <c r="D551" s="308" t="s">
        <v>39</v>
      </c>
      <c r="E551" s="308" t="s">
        <v>38</v>
      </c>
      <c r="F551" s="304">
        <v>17</v>
      </c>
      <c r="G551" s="272">
        <v>17</v>
      </c>
      <c r="H551" s="272">
        <v>17</v>
      </c>
    </row>
    <row r="552" spans="1:8" ht="110.25">
      <c r="A552" s="302" t="s">
        <v>196</v>
      </c>
      <c r="B552" s="303" t="s">
        <v>416</v>
      </c>
      <c r="C552" s="308" t="s">
        <v>223</v>
      </c>
      <c r="D552" s="308" t="s">
        <v>39</v>
      </c>
      <c r="E552" s="308" t="s">
        <v>38</v>
      </c>
      <c r="F552" s="304">
        <v>18</v>
      </c>
      <c r="G552" s="272">
        <v>18</v>
      </c>
      <c r="H552" s="272">
        <v>18</v>
      </c>
    </row>
    <row r="553" spans="1:8" ht="110.25">
      <c r="A553" s="302" t="s">
        <v>196</v>
      </c>
      <c r="B553" s="303" t="s">
        <v>394</v>
      </c>
      <c r="C553" s="308" t="s">
        <v>223</v>
      </c>
      <c r="D553" s="308" t="s">
        <v>39</v>
      </c>
      <c r="E553" s="308" t="s">
        <v>38</v>
      </c>
      <c r="F553" s="304">
        <v>46</v>
      </c>
      <c r="G553" s="272">
        <v>46</v>
      </c>
      <c r="H553" s="272">
        <v>46</v>
      </c>
    </row>
    <row r="554" spans="1:8" ht="110.25">
      <c r="A554" s="302" t="s">
        <v>196</v>
      </c>
      <c r="B554" s="303" t="s">
        <v>419</v>
      </c>
      <c r="C554" s="308" t="s">
        <v>223</v>
      </c>
      <c r="D554" s="308" t="s">
        <v>39</v>
      </c>
      <c r="E554" s="308" t="s">
        <v>38</v>
      </c>
      <c r="F554" s="304">
        <v>15</v>
      </c>
      <c r="G554" s="272">
        <v>15</v>
      </c>
      <c r="H554" s="272">
        <v>15</v>
      </c>
    </row>
    <row r="555" spans="1:8" ht="110.25">
      <c r="A555" s="302" t="s">
        <v>196</v>
      </c>
      <c r="B555" s="303" t="s">
        <v>399</v>
      </c>
      <c r="C555" s="308" t="s">
        <v>223</v>
      </c>
      <c r="D555" s="308" t="s">
        <v>39</v>
      </c>
      <c r="E555" s="308" t="s">
        <v>38</v>
      </c>
      <c r="F555" s="304">
        <v>24</v>
      </c>
      <c r="G555" s="272">
        <v>24</v>
      </c>
      <c r="H555" s="272">
        <v>24</v>
      </c>
    </row>
    <row r="556" spans="1:8" ht="94.5">
      <c r="A556" s="302" t="s">
        <v>33</v>
      </c>
      <c r="B556" s="303" t="s">
        <v>393</v>
      </c>
      <c r="C556" s="308" t="s">
        <v>124</v>
      </c>
      <c r="D556" s="308" t="s">
        <v>36</v>
      </c>
      <c r="E556" s="308" t="s">
        <v>34</v>
      </c>
      <c r="F556" s="304">
        <v>28</v>
      </c>
      <c r="G556" s="272">
        <v>28</v>
      </c>
      <c r="H556" s="272">
        <v>28</v>
      </c>
    </row>
    <row r="557" spans="1:8" ht="110.25">
      <c r="A557" s="302" t="s">
        <v>196</v>
      </c>
      <c r="B557" s="303" t="s">
        <v>398</v>
      </c>
      <c r="C557" s="308" t="s">
        <v>226</v>
      </c>
      <c r="D557" s="308" t="s">
        <v>39</v>
      </c>
      <c r="E557" s="308" t="s">
        <v>38</v>
      </c>
      <c r="F557" s="304">
        <v>12</v>
      </c>
      <c r="G557" s="272">
        <v>0</v>
      </c>
      <c r="H557" s="272">
        <v>0</v>
      </c>
    </row>
    <row r="558" spans="1:8" ht="110.25">
      <c r="A558" s="302" t="s">
        <v>196</v>
      </c>
      <c r="B558" s="303" t="s">
        <v>402</v>
      </c>
      <c r="C558" s="308" t="s">
        <v>226</v>
      </c>
      <c r="D558" s="308" t="s">
        <v>39</v>
      </c>
      <c r="E558" s="308" t="s">
        <v>38</v>
      </c>
      <c r="F558" s="304">
        <v>75</v>
      </c>
      <c r="G558" s="272">
        <v>75</v>
      </c>
      <c r="H558" s="272">
        <v>75</v>
      </c>
    </row>
    <row r="559" spans="1:8" ht="110.25">
      <c r="A559" s="302" t="s">
        <v>196</v>
      </c>
      <c r="B559" s="303" t="s">
        <v>409</v>
      </c>
      <c r="C559" s="308" t="s">
        <v>619</v>
      </c>
      <c r="D559" s="308" t="s">
        <v>39</v>
      </c>
      <c r="E559" s="308" t="s">
        <v>34</v>
      </c>
      <c r="F559" s="304">
        <v>8</v>
      </c>
      <c r="G559" s="272">
        <v>8</v>
      </c>
      <c r="H559" s="272">
        <v>8</v>
      </c>
    </row>
    <row r="560" spans="1:8" ht="110.25">
      <c r="A560" s="302" t="s">
        <v>196</v>
      </c>
      <c r="B560" s="303" t="s">
        <v>427</v>
      </c>
      <c r="C560" s="308" t="s">
        <v>232</v>
      </c>
      <c r="D560" s="308" t="s">
        <v>39</v>
      </c>
      <c r="E560" s="308" t="s">
        <v>38</v>
      </c>
      <c r="F560" s="304">
        <v>58</v>
      </c>
      <c r="G560" s="272">
        <v>58</v>
      </c>
      <c r="H560" s="272">
        <v>58</v>
      </c>
    </row>
    <row r="561" spans="1:8" ht="126">
      <c r="A561" s="302" t="s">
        <v>196</v>
      </c>
      <c r="B561" s="303" t="s">
        <v>420</v>
      </c>
      <c r="C561" s="308" t="s">
        <v>234</v>
      </c>
      <c r="D561" s="308" t="s">
        <v>39</v>
      </c>
      <c r="E561" s="308" t="s">
        <v>38</v>
      </c>
      <c r="F561" s="304">
        <v>46</v>
      </c>
      <c r="G561" s="272">
        <v>46</v>
      </c>
      <c r="H561" s="272">
        <v>46</v>
      </c>
    </row>
    <row r="562" spans="1:8" ht="110.25">
      <c r="A562" s="302" t="s">
        <v>196</v>
      </c>
      <c r="B562" s="303" t="s">
        <v>396</v>
      </c>
      <c r="C562" s="308" t="s">
        <v>215</v>
      </c>
      <c r="D562" s="308" t="s">
        <v>39</v>
      </c>
      <c r="E562" s="308" t="s">
        <v>38</v>
      </c>
      <c r="F562" s="304">
        <v>50</v>
      </c>
      <c r="G562" s="272">
        <v>50</v>
      </c>
      <c r="H562" s="272">
        <v>50</v>
      </c>
    </row>
    <row r="563" spans="1:8" ht="110.25">
      <c r="A563" s="302" t="s">
        <v>196</v>
      </c>
      <c r="B563" s="303" t="s">
        <v>419</v>
      </c>
      <c r="C563" s="308" t="s">
        <v>236</v>
      </c>
      <c r="D563" s="308" t="s">
        <v>39</v>
      </c>
      <c r="E563" s="308" t="s">
        <v>38</v>
      </c>
      <c r="F563" s="304">
        <v>75</v>
      </c>
      <c r="G563" s="272">
        <v>75</v>
      </c>
      <c r="H563" s="272">
        <v>75</v>
      </c>
    </row>
    <row r="564" spans="1:8" ht="110.25">
      <c r="A564" s="302" t="s">
        <v>196</v>
      </c>
      <c r="B564" s="303" t="s">
        <v>402</v>
      </c>
      <c r="C564" s="308" t="s">
        <v>239</v>
      </c>
      <c r="D564" s="308" t="s">
        <v>39</v>
      </c>
      <c r="E564" s="308" t="s">
        <v>38</v>
      </c>
      <c r="F564" s="304">
        <v>68</v>
      </c>
      <c r="G564" s="272">
        <v>68</v>
      </c>
      <c r="H564" s="272">
        <v>68</v>
      </c>
    </row>
    <row r="565" spans="1:8" ht="110.25">
      <c r="A565" s="302" t="s">
        <v>196</v>
      </c>
      <c r="B565" s="303" t="s">
        <v>397</v>
      </c>
      <c r="C565" s="308" t="s">
        <v>241</v>
      </c>
      <c r="D565" s="308" t="s">
        <v>39</v>
      </c>
      <c r="E565" s="308" t="s">
        <v>38</v>
      </c>
      <c r="F565" s="304">
        <v>64</v>
      </c>
      <c r="G565" s="272">
        <v>64</v>
      </c>
      <c r="H565" s="272">
        <v>64</v>
      </c>
    </row>
    <row r="566" spans="1:8" ht="110.25">
      <c r="A566" s="302" t="s">
        <v>196</v>
      </c>
      <c r="B566" s="303" t="s">
        <v>397</v>
      </c>
      <c r="C566" s="308" t="s">
        <v>439</v>
      </c>
      <c r="D566" s="308" t="s">
        <v>39</v>
      </c>
      <c r="E566" s="308" t="s">
        <v>38</v>
      </c>
      <c r="F566" s="304">
        <v>34</v>
      </c>
      <c r="G566" s="272">
        <v>34</v>
      </c>
      <c r="H566" s="272">
        <v>34</v>
      </c>
    </row>
    <row r="567" spans="1:8" ht="110.25">
      <c r="A567" s="302" t="s">
        <v>196</v>
      </c>
      <c r="B567" s="303" t="s">
        <v>423</v>
      </c>
      <c r="C567" s="308" t="s">
        <v>244</v>
      </c>
      <c r="D567" s="308" t="s">
        <v>39</v>
      </c>
      <c r="E567" s="308" t="s">
        <v>38</v>
      </c>
      <c r="F567" s="304">
        <v>22</v>
      </c>
      <c r="G567" s="272">
        <v>8</v>
      </c>
      <c r="H567" s="272">
        <v>0</v>
      </c>
    </row>
    <row r="568" spans="1:8" ht="110.25">
      <c r="A568" s="302" t="s">
        <v>196</v>
      </c>
      <c r="B568" s="303" t="s">
        <v>402</v>
      </c>
      <c r="C568" s="308" t="s">
        <v>247</v>
      </c>
      <c r="D568" s="308" t="s">
        <v>39</v>
      </c>
      <c r="E568" s="308" t="s">
        <v>38</v>
      </c>
      <c r="F568" s="304">
        <v>117</v>
      </c>
      <c r="G568" s="272">
        <v>117</v>
      </c>
      <c r="H568" s="272">
        <v>117</v>
      </c>
    </row>
    <row r="569" spans="1:8" ht="94.5">
      <c r="A569" s="302" t="s">
        <v>33</v>
      </c>
      <c r="B569" s="303" t="s">
        <v>392</v>
      </c>
      <c r="C569" s="308" t="s">
        <v>172</v>
      </c>
      <c r="D569" s="308" t="s">
        <v>36</v>
      </c>
      <c r="E569" s="308" t="s">
        <v>38</v>
      </c>
      <c r="F569" s="304">
        <v>12</v>
      </c>
      <c r="G569" s="272">
        <v>12</v>
      </c>
      <c r="H569" s="272">
        <v>12</v>
      </c>
    </row>
    <row r="570" spans="1:8" ht="94.5">
      <c r="A570" s="302" t="s">
        <v>33</v>
      </c>
      <c r="B570" s="303" t="s">
        <v>427</v>
      </c>
      <c r="C570" s="308" t="s">
        <v>153</v>
      </c>
      <c r="D570" s="308" t="s">
        <v>39</v>
      </c>
      <c r="E570" s="308" t="s">
        <v>38</v>
      </c>
      <c r="F570" s="304">
        <v>26</v>
      </c>
      <c r="G570" s="272">
        <v>26</v>
      </c>
      <c r="H570" s="272">
        <v>26</v>
      </c>
    </row>
    <row r="571" spans="1:8" ht="110.25">
      <c r="A571" s="302" t="s">
        <v>196</v>
      </c>
      <c r="B571" s="303" t="s">
        <v>417</v>
      </c>
      <c r="C571" s="308" t="s">
        <v>248</v>
      </c>
      <c r="D571" s="308" t="s">
        <v>39</v>
      </c>
      <c r="E571" s="308" t="s">
        <v>38</v>
      </c>
      <c r="F571" s="304">
        <v>6</v>
      </c>
      <c r="G571" s="272">
        <v>0</v>
      </c>
      <c r="H571" s="272">
        <v>0</v>
      </c>
    </row>
    <row r="572" spans="1:8" ht="110.25">
      <c r="A572" s="302" t="s">
        <v>196</v>
      </c>
      <c r="B572" s="303" t="s">
        <v>404</v>
      </c>
      <c r="C572" s="308" t="s">
        <v>212</v>
      </c>
      <c r="D572" s="308" t="s">
        <v>39</v>
      </c>
      <c r="E572" s="308" t="s">
        <v>38</v>
      </c>
      <c r="F572" s="304">
        <v>17</v>
      </c>
      <c r="G572" s="272">
        <v>17</v>
      </c>
      <c r="H572" s="272">
        <v>17</v>
      </c>
    </row>
    <row r="573" spans="1:8" ht="110.25">
      <c r="A573" s="302" t="s">
        <v>196</v>
      </c>
      <c r="B573" s="303" t="s">
        <v>397</v>
      </c>
      <c r="C573" s="308" t="s">
        <v>202</v>
      </c>
      <c r="D573" s="308" t="s">
        <v>39</v>
      </c>
      <c r="E573" s="308" t="s">
        <v>38</v>
      </c>
      <c r="F573" s="304">
        <v>38</v>
      </c>
      <c r="G573" s="272">
        <v>38</v>
      </c>
      <c r="H573" s="272">
        <v>38</v>
      </c>
    </row>
    <row r="574" spans="1:8" ht="110.25">
      <c r="A574" s="302" t="s">
        <v>196</v>
      </c>
      <c r="B574" s="303" t="s">
        <v>399</v>
      </c>
      <c r="C574" s="308" t="s">
        <v>202</v>
      </c>
      <c r="D574" s="308" t="s">
        <v>39</v>
      </c>
      <c r="E574" s="308" t="s">
        <v>38</v>
      </c>
      <c r="F574" s="304">
        <v>64</v>
      </c>
      <c r="G574" s="272">
        <v>64</v>
      </c>
      <c r="H574" s="272">
        <v>64</v>
      </c>
    </row>
    <row r="575" spans="1:8" ht="110.25">
      <c r="A575" s="302" t="s">
        <v>196</v>
      </c>
      <c r="B575" s="303" t="s">
        <v>400</v>
      </c>
      <c r="C575" s="308" t="s">
        <v>202</v>
      </c>
      <c r="D575" s="308" t="s">
        <v>39</v>
      </c>
      <c r="E575" s="308" t="s">
        <v>38</v>
      </c>
      <c r="F575" s="304">
        <v>20</v>
      </c>
      <c r="G575" s="272">
        <v>20</v>
      </c>
      <c r="H575" s="272">
        <v>20</v>
      </c>
    </row>
    <row r="576" spans="1:8" ht="94.5">
      <c r="A576" s="302" t="s">
        <v>33</v>
      </c>
      <c r="B576" s="303" t="s">
        <v>401</v>
      </c>
      <c r="C576" s="308" t="s">
        <v>251</v>
      </c>
      <c r="D576" s="308" t="s">
        <v>36</v>
      </c>
      <c r="E576" s="308" t="s">
        <v>34</v>
      </c>
      <c r="F576" s="304">
        <v>34</v>
      </c>
      <c r="G576" s="272">
        <v>34</v>
      </c>
      <c r="H576" s="272">
        <v>34</v>
      </c>
    </row>
    <row r="577" spans="1:8" ht="94.5">
      <c r="A577" s="302" t="s">
        <v>33</v>
      </c>
      <c r="B577" s="303" t="s">
        <v>401</v>
      </c>
      <c r="C577" s="308" t="s">
        <v>252</v>
      </c>
      <c r="D577" s="308" t="s">
        <v>39</v>
      </c>
      <c r="E577" s="308" t="s">
        <v>38</v>
      </c>
      <c r="F577" s="304">
        <v>91</v>
      </c>
      <c r="G577" s="272">
        <v>91</v>
      </c>
      <c r="H577" s="272">
        <v>91</v>
      </c>
    </row>
    <row r="578" spans="1:8" ht="110.25">
      <c r="A578" s="302" t="s">
        <v>196</v>
      </c>
      <c r="B578" s="303" t="s">
        <v>401</v>
      </c>
      <c r="C578" s="308" t="s">
        <v>273</v>
      </c>
      <c r="D578" s="308" t="s">
        <v>39</v>
      </c>
      <c r="E578" s="308" t="s">
        <v>34</v>
      </c>
      <c r="F578" s="304">
        <v>17</v>
      </c>
      <c r="G578" s="272">
        <v>17</v>
      </c>
      <c r="H578" s="272">
        <v>17</v>
      </c>
    </row>
    <row r="579" spans="1:8" ht="110.25">
      <c r="A579" s="302" t="s">
        <v>196</v>
      </c>
      <c r="B579" s="303" t="s">
        <v>401</v>
      </c>
      <c r="C579" s="308" t="s">
        <v>254</v>
      </c>
      <c r="D579" s="308" t="s">
        <v>39</v>
      </c>
      <c r="E579" s="308" t="s">
        <v>38</v>
      </c>
      <c r="F579" s="304">
        <v>32</v>
      </c>
      <c r="G579" s="272">
        <v>32</v>
      </c>
      <c r="H579" s="272">
        <v>32</v>
      </c>
    </row>
    <row r="580" spans="1:8" ht="94.5">
      <c r="A580" s="302" t="s">
        <v>33</v>
      </c>
      <c r="B580" s="303" t="s">
        <v>399</v>
      </c>
      <c r="C580" s="308" t="s">
        <v>52</v>
      </c>
      <c r="D580" s="308" t="s">
        <v>36</v>
      </c>
      <c r="E580" s="308" t="s">
        <v>34</v>
      </c>
      <c r="F580" s="304">
        <v>15</v>
      </c>
      <c r="G580" s="272">
        <v>15</v>
      </c>
      <c r="H580" s="272">
        <v>15</v>
      </c>
    </row>
    <row r="581" spans="1:8" ht="110.25">
      <c r="A581" s="302" t="s">
        <v>196</v>
      </c>
      <c r="B581" s="303" t="s">
        <v>393</v>
      </c>
      <c r="C581" s="308" t="s">
        <v>205</v>
      </c>
      <c r="D581" s="308" t="s">
        <v>39</v>
      </c>
      <c r="E581" s="308" t="s">
        <v>38</v>
      </c>
      <c r="F581" s="304">
        <v>64</v>
      </c>
      <c r="G581" s="272">
        <v>64</v>
      </c>
      <c r="H581" s="272">
        <v>64</v>
      </c>
    </row>
    <row r="582" spans="1:8" ht="110.25">
      <c r="A582" s="302" t="s">
        <v>196</v>
      </c>
      <c r="B582" s="303" t="s">
        <v>393</v>
      </c>
      <c r="C582" s="308" t="s">
        <v>176</v>
      </c>
      <c r="D582" s="308" t="s">
        <v>39</v>
      </c>
      <c r="E582" s="308" t="s">
        <v>38</v>
      </c>
      <c r="F582" s="304">
        <v>70</v>
      </c>
      <c r="G582" s="272">
        <v>70</v>
      </c>
      <c r="H582" s="272">
        <v>70</v>
      </c>
    </row>
    <row r="583" spans="1:8" ht="94.5">
      <c r="A583" s="302" t="s">
        <v>33</v>
      </c>
      <c r="B583" s="303" t="s">
        <v>425</v>
      </c>
      <c r="C583" s="308" t="s">
        <v>37</v>
      </c>
      <c r="D583" s="308" t="s">
        <v>36</v>
      </c>
      <c r="E583" s="308" t="s">
        <v>34</v>
      </c>
      <c r="F583" s="304">
        <v>16</v>
      </c>
      <c r="G583" s="272">
        <v>16</v>
      </c>
      <c r="H583" s="272">
        <v>16</v>
      </c>
    </row>
    <row r="584" spans="1:8" ht="110.25">
      <c r="A584" s="302" t="s">
        <v>196</v>
      </c>
      <c r="B584" s="303" t="s">
        <v>425</v>
      </c>
      <c r="C584" s="308" t="s">
        <v>176</v>
      </c>
      <c r="D584" s="308" t="s">
        <v>39</v>
      </c>
      <c r="E584" s="308" t="s">
        <v>38</v>
      </c>
      <c r="F584" s="304">
        <v>71</v>
      </c>
      <c r="G584" s="272">
        <v>71</v>
      </c>
      <c r="H584" s="272">
        <v>71</v>
      </c>
    </row>
    <row r="585" spans="1:8" ht="110.25">
      <c r="A585" s="302" t="s">
        <v>196</v>
      </c>
      <c r="B585" s="303" t="s">
        <v>425</v>
      </c>
      <c r="C585" s="308" t="s">
        <v>272</v>
      </c>
      <c r="D585" s="308" t="s">
        <v>39</v>
      </c>
      <c r="E585" s="308" t="s">
        <v>38</v>
      </c>
      <c r="F585" s="304">
        <v>0</v>
      </c>
      <c r="G585" s="272">
        <v>8</v>
      </c>
      <c r="H585" s="272">
        <v>8</v>
      </c>
    </row>
    <row r="586" spans="1:8" ht="110.25">
      <c r="A586" s="302" t="s">
        <v>196</v>
      </c>
      <c r="B586" s="303" t="s">
        <v>425</v>
      </c>
      <c r="C586" s="308" t="s">
        <v>214</v>
      </c>
      <c r="D586" s="308" t="s">
        <v>39</v>
      </c>
      <c r="E586" s="308" t="s">
        <v>38</v>
      </c>
      <c r="F586" s="304">
        <v>79</v>
      </c>
      <c r="G586" s="272">
        <v>79</v>
      </c>
      <c r="H586" s="272">
        <v>79</v>
      </c>
    </row>
    <row r="587" spans="1:8" ht="94.5">
      <c r="A587" s="302" t="s">
        <v>33</v>
      </c>
      <c r="B587" s="303" t="s">
        <v>425</v>
      </c>
      <c r="C587" s="308" t="s">
        <v>37</v>
      </c>
      <c r="D587" s="308" t="s">
        <v>39</v>
      </c>
      <c r="E587" s="308" t="s">
        <v>38</v>
      </c>
      <c r="F587" s="304">
        <v>37</v>
      </c>
      <c r="G587" s="272">
        <v>37</v>
      </c>
      <c r="H587" s="272">
        <v>37</v>
      </c>
    </row>
    <row r="588" spans="1:8" ht="110.25">
      <c r="A588" s="302" t="s">
        <v>196</v>
      </c>
      <c r="B588" s="303" t="s">
        <v>396</v>
      </c>
      <c r="C588" s="308" t="s">
        <v>214</v>
      </c>
      <c r="D588" s="308" t="s">
        <v>39</v>
      </c>
      <c r="E588" s="308" t="s">
        <v>38</v>
      </c>
      <c r="F588" s="304">
        <v>22</v>
      </c>
      <c r="G588" s="272">
        <v>22</v>
      </c>
      <c r="H588" s="272">
        <v>22</v>
      </c>
    </row>
    <row r="589" spans="1:8" ht="110.25">
      <c r="A589" s="302" t="s">
        <v>196</v>
      </c>
      <c r="B589" s="303" t="s">
        <v>427</v>
      </c>
      <c r="C589" s="308" t="s">
        <v>247</v>
      </c>
      <c r="D589" s="308" t="s">
        <v>39</v>
      </c>
      <c r="E589" s="308" t="s">
        <v>38</v>
      </c>
      <c r="F589" s="304">
        <v>28</v>
      </c>
      <c r="G589" s="272">
        <v>28</v>
      </c>
      <c r="H589" s="272">
        <v>28</v>
      </c>
    </row>
    <row r="590" spans="1:8" ht="110.25">
      <c r="A590" s="302" t="s">
        <v>196</v>
      </c>
      <c r="B590" s="303" t="s">
        <v>427</v>
      </c>
      <c r="C590" s="308" t="s">
        <v>214</v>
      </c>
      <c r="D590" s="308" t="s">
        <v>39</v>
      </c>
      <c r="E590" s="308" t="s">
        <v>38</v>
      </c>
      <c r="F590" s="304">
        <v>32</v>
      </c>
      <c r="G590" s="272">
        <v>32</v>
      </c>
      <c r="H590" s="272">
        <v>32</v>
      </c>
    </row>
    <row r="591" spans="1:8" ht="110.25">
      <c r="A591" s="302" t="s">
        <v>196</v>
      </c>
      <c r="B591" s="303" t="s">
        <v>423</v>
      </c>
      <c r="C591" s="308" t="s">
        <v>214</v>
      </c>
      <c r="D591" s="308" t="s">
        <v>39</v>
      </c>
      <c r="E591" s="308" t="s">
        <v>38</v>
      </c>
      <c r="F591" s="304">
        <v>9</v>
      </c>
      <c r="G591" s="272">
        <v>0</v>
      </c>
      <c r="H591" s="272">
        <v>0</v>
      </c>
    </row>
    <row r="592" spans="1:8" ht="94.5">
      <c r="A592" s="302" t="s">
        <v>33</v>
      </c>
      <c r="B592" s="303" t="s">
        <v>421</v>
      </c>
      <c r="C592" s="308" t="s">
        <v>270</v>
      </c>
      <c r="D592" s="308" t="s">
        <v>39</v>
      </c>
      <c r="E592" s="308" t="s">
        <v>38</v>
      </c>
      <c r="F592" s="304">
        <v>32</v>
      </c>
      <c r="G592" s="272">
        <v>32</v>
      </c>
      <c r="H592" s="272">
        <v>32</v>
      </c>
    </row>
    <row r="593" spans="1:8" ht="94.5">
      <c r="A593" s="302" t="s">
        <v>33</v>
      </c>
      <c r="B593" s="303" t="s">
        <v>421</v>
      </c>
      <c r="C593" s="308" t="s">
        <v>37</v>
      </c>
      <c r="D593" s="308" t="s">
        <v>39</v>
      </c>
      <c r="E593" s="308" t="s">
        <v>38</v>
      </c>
      <c r="F593" s="304">
        <v>29</v>
      </c>
      <c r="G593" s="272">
        <v>29</v>
      </c>
      <c r="H593" s="272">
        <v>29</v>
      </c>
    </row>
    <row r="594" spans="1:8" ht="110.25">
      <c r="A594" s="302" t="s">
        <v>196</v>
      </c>
      <c r="B594" s="303" t="s">
        <v>404</v>
      </c>
      <c r="C594" s="308" t="s">
        <v>214</v>
      </c>
      <c r="D594" s="308" t="s">
        <v>39</v>
      </c>
      <c r="E594" s="308" t="s">
        <v>38</v>
      </c>
      <c r="F594" s="304">
        <v>43</v>
      </c>
      <c r="G594" s="272">
        <v>43</v>
      </c>
      <c r="H594" s="272">
        <v>43</v>
      </c>
    </row>
    <row r="595" spans="1:8" ht="110.25">
      <c r="A595" s="302" t="s">
        <v>196</v>
      </c>
      <c r="B595" s="303" t="s">
        <v>397</v>
      </c>
      <c r="C595" s="308" t="s">
        <v>258</v>
      </c>
      <c r="D595" s="308" t="s">
        <v>39</v>
      </c>
      <c r="E595" s="308" t="s">
        <v>38</v>
      </c>
      <c r="F595" s="304">
        <v>191</v>
      </c>
      <c r="G595" s="272">
        <v>191</v>
      </c>
      <c r="H595" s="272">
        <v>191</v>
      </c>
    </row>
    <row r="596" spans="1:8" ht="94.5">
      <c r="A596" s="302" t="s">
        <v>33</v>
      </c>
      <c r="B596" s="303" t="s">
        <v>399</v>
      </c>
      <c r="C596" s="308" t="s">
        <v>158</v>
      </c>
      <c r="D596" s="308" t="s">
        <v>39</v>
      </c>
      <c r="E596" s="308" t="s">
        <v>38</v>
      </c>
      <c r="F596" s="304">
        <v>21</v>
      </c>
      <c r="G596" s="272">
        <v>21</v>
      </c>
      <c r="H596" s="272">
        <v>21</v>
      </c>
    </row>
    <row r="597" spans="1:8" ht="110.25">
      <c r="A597" s="302" t="s">
        <v>196</v>
      </c>
      <c r="B597" s="303" t="s">
        <v>399</v>
      </c>
      <c r="C597" s="308" t="s">
        <v>259</v>
      </c>
      <c r="D597" s="308" t="s">
        <v>39</v>
      </c>
      <c r="E597" s="308" t="s">
        <v>38</v>
      </c>
      <c r="F597" s="304">
        <v>17</v>
      </c>
      <c r="G597" s="272">
        <v>17</v>
      </c>
      <c r="H597" s="272">
        <v>17</v>
      </c>
    </row>
    <row r="598" spans="1:8" ht="94.5">
      <c r="A598" s="302" t="s">
        <v>33</v>
      </c>
      <c r="B598" s="303" t="s">
        <v>399</v>
      </c>
      <c r="C598" s="308" t="s">
        <v>424</v>
      </c>
      <c r="D598" s="308" t="s">
        <v>39</v>
      </c>
      <c r="E598" s="308" t="s">
        <v>38</v>
      </c>
      <c r="F598" s="304">
        <v>55</v>
      </c>
      <c r="G598" s="272">
        <v>55</v>
      </c>
      <c r="H598" s="272">
        <v>55</v>
      </c>
    </row>
    <row r="599" spans="1:8" ht="110.25">
      <c r="A599" s="302" t="s">
        <v>196</v>
      </c>
      <c r="B599" s="303" t="s">
        <v>419</v>
      </c>
      <c r="C599" s="308" t="s">
        <v>259</v>
      </c>
      <c r="D599" s="308" t="s">
        <v>39</v>
      </c>
      <c r="E599" s="308" t="s">
        <v>38</v>
      </c>
      <c r="F599" s="304">
        <v>70</v>
      </c>
      <c r="G599" s="272">
        <v>70</v>
      </c>
      <c r="H599" s="272">
        <v>70</v>
      </c>
    </row>
    <row r="600" spans="1:8" ht="110.25">
      <c r="A600" s="302" t="s">
        <v>196</v>
      </c>
      <c r="B600" s="303" t="s">
        <v>422</v>
      </c>
      <c r="C600" s="308" t="s">
        <v>248</v>
      </c>
      <c r="D600" s="308" t="s">
        <v>39</v>
      </c>
      <c r="E600" s="308" t="s">
        <v>38</v>
      </c>
      <c r="F600" s="304">
        <v>13</v>
      </c>
      <c r="G600" s="272">
        <v>13</v>
      </c>
      <c r="H600" s="272">
        <v>13</v>
      </c>
    </row>
    <row r="601" spans="1:8" ht="110.25">
      <c r="A601" s="302" t="s">
        <v>196</v>
      </c>
      <c r="B601" s="303" t="s">
        <v>419</v>
      </c>
      <c r="C601" s="308" t="s">
        <v>248</v>
      </c>
      <c r="D601" s="308" t="s">
        <v>39</v>
      </c>
      <c r="E601" s="308" t="s">
        <v>38</v>
      </c>
      <c r="F601" s="304">
        <v>17</v>
      </c>
      <c r="G601" s="272">
        <v>17</v>
      </c>
      <c r="H601" s="272">
        <v>17</v>
      </c>
    </row>
    <row r="602" spans="1:8" ht="110.25">
      <c r="A602" s="302" t="s">
        <v>196</v>
      </c>
      <c r="B602" s="303" t="s">
        <v>411</v>
      </c>
      <c r="C602" s="308" t="s">
        <v>248</v>
      </c>
      <c r="D602" s="308" t="s">
        <v>39</v>
      </c>
      <c r="E602" s="308" t="s">
        <v>38</v>
      </c>
      <c r="F602" s="304">
        <v>64</v>
      </c>
      <c r="G602" s="272">
        <v>64</v>
      </c>
      <c r="H602" s="272">
        <v>64</v>
      </c>
    </row>
    <row r="603" spans="1:8" ht="110.25">
      <c r="A603" s="302" t="s">
        <v>196</v>
      </c>
      <c r="B603" s="303" t="s">
        <v>423</v>
      </c>
      <c r="C603" s="308" t="s">
        <v>248</v>
      </c>
      <c r="D603" s="308" t="s">
        <v>39</v>
      </c>
      <c r="E603" s="308" t="s">
        <v>38</v>
      </c>
      <c r="F603" s="304">
        <v>77</v>
      </c>
      <c r="G603" s="272">
        <v>98</v>
      </c>
      <c r="H603" s="272">
        <v>105</v>
      </c>
    </row>
    <row r="604" spans="1:8" ht="94.5">
      <c r="A604" s="302" t="s">
        <v>33</v>
      </c>
      <c r="B604" s="303" t="s">
        <v>417</v>
      </c>
      <c r="C604" s="308" t="s">
        <v>158</v>
      </c>
      <c r="D604" s="308" t="s">
        <v>39</v>
      </c>
      <c r="E604" s="308" t="s">
        <v>38</v>
      </c>
      <c r="F604" s="304">
        <v>30</v>
      </c>
      <c r="G604" s="272">
        <v>30</v>
      </c>
      <c r="H604" s="272">
        <v>30</v>
      </c>
    </row>
    <row r="605" spans="1:8" ht="110.25">
      <c r="A605" s="302" t="s">
        <v>196</v>
      </c>
      <c r="B605" s="303" t="s">
        <v>404</v>
      </c>
      <c r="C605" s="308" t="s">
        <v>248</v>
      </c>
      <c r="D605" s="308" t="s">
        <v>39</v>
      </c>
      <c r="E605" s="308" t="s">
        <v>38</v>
      </c>
      <c r="F605" s="304">
        <v>55</v>
      </c>
      <c r="G605" s="272">
        <v>55</v>
      </c>
      <c r="H605" s="272">
        <v>55</v>
      </c>
    </row>
    <row r="606" spans="1:8" ht="110.25">
      <c r="A606" s="302" t="s">
        <v>196</v>
      </c>
      <c r="B606" s="303" t="s">
        <v>394</v>
      </c>
      <c r="C606" s="308" t="s">
        <v>248</v>
      </c>
      <c r="D606" s="308" t="s">
        <v>39</v>
      </c>
      <c r="E606" s="308" t="s">
        <v>38</v>
      </c>
      <c r="F606" s="304">
        <v>37</v>
      </c>
      <c r="G606" s="272">
        <v>37</v>
      </c>
      <c r="H606" s="272">
        <v>37</v>
      </c>
    </row>
    <row r="607" spans="1:8" ht="110.25">
      <c r="A607" s="302" t="s">
        <v>196</v>
      </c>
      <c r="B607" s="303" t="s">
        <v>423</v>
      </c>
      <c r="C607" s="308" t="s">
        <v>223</v>
      </c>
      <c r="D607" s="308" t="s">
        <v>39</v>
      </c>
      <c r="E607" s="308" t="s">
        <v>38</v>
      </c>
      <c r="F607" s="304">
        <v>19</v>
      </c>
      <c r="G607" s="272">
        <v>19</v>
      </c>
      <c r="H607" s="272">
        <v>10</v>
      </c>
    </row>
    <row r="608" spans="1:8" ht="110.25">
      <c r="A608" s="302" t="s">
        <v>196</v>
      </c>
      <c r="B608" s="303" t="s">
        <v>423</v>
      </c>
      <c r="C608" s="308" t="s">
        <v>263</v>
      </c>
      <c r="D608" s="308" t="s">
        <v>39</v>
      </c>
      <c r="E608" s="308" t="s">
        <v>38</v>
      </c>
      <c r="F608" s="304">
        <v>29</v>
      </c>
      <c r="G608" s="272">
        <v>31</v>
      </c>
      <c r="H608" s="272">
        <v>37</v>
      </c>
    </row>
    <row r="609" spans="1:8" ht="110.25">
      <c r="A609" s="302" t="s">
        <v>196</v>
      </c>
      <c r="B609" s="303" t="s">
        <v>421</v>
      </c>
      <c r="C609" s="308" t="s">
        <v>620</v>
      </c>
      <c r="D609" s="308" t="s">
        <v>39</v>
      </c>
      <c r="E609" s="308" t="s">
        <v>34</v>
      </c>
      <c r="F609" s="304">
        <v>8</v>
      </c>
      <c r="G609" s="272">
        <v>8</v>
      </c>
      <c r="H609" s="272">
        <v>8</v>
      </c>
    </row>
    <row r="610" spans="1:8" ht="110.25">
      <c r="A610" s="302" t="s">
        <v>196</v>
      </c>
      <c r="B610" s="303" t="s">
        <v>421</v>
      </c>
      <c r="C610" s="308" t="s">
        <v>264</v>
      </c>
      <c r="D610" s="308" t="s">
        <v>39</v>
      </c>
      <c r="E610" s="308" t="s">
        <v>34</v>
      </c>
      <c r="F610" s="304">
        <v>12</v>
      </c>
      <c r="G610" s="272">
        <v>12</v>
      </c>
      <c r="H610" s="272">
        <v>12</v>
      </c>
    </row>
    <row r="611" spans="1:8" ht="110.25">
      <c r="A611" s="302" t="s">
        <v>196</v>
      </c>
      <c r="B611" s="303" t="s">
        <v>426</v>
      </c>
      <c r="C611" s="308" t="s">
        <v>608</v>
      </c>
      <c r="D611" s="308" t="s">
        <v>39</v>
      </c>
      <c r="E611" s="308" t="s">
        <v>34</v>
      </c>
      <c r="F611" s="304">
        <v>8</v>
      </c>
      <c r="G611" s="272">
        <v>8</v>
      </c>
      <c r="H611" s="272">
        <v>8</v>
      </c>
    </row>
    <row r="612" spans="1:8" ht="94.5">
      <c r="A612" s="302" t="s">
        <v>33</v>
      </c>
      <c r="B612" s="303" t="s">
        <v>426</v>
      </c>
      <c r="C612" s="308" t="s">
        <v>178</v>
      </c>
      <c r="D612" s="308" t="s">
        <v>36</v>
      </c>
      <c r="E612" s="308" t="s">
        <v>34</v>
      </c>
      <c r="F612" s="304">
        <v>30</v>
      </c>
      <c r="G612" s="272">
        <v>30</v>
      </c>
      <c r="H612" s="272">
        <v>30</v>
      </c>
    </row>
    <row r="613" spans="1:8" ht="94.5">
      <c r="A613" s="302" t="s">
        <v>33</v>
      </c>
      <c r="B613" s="303" t="s">
        <v>415</v>
      </c>
      <c r="C613" s="308" t="s">
        <v>178</v>
      </c>
      <c r="D613" s="308" t="s">
        <v>39</v>
      </c>
      <c r="E613" s="308" t="s">
        <v>38</v>
      </c>
      <c r="F613" s="304">
        <v>79</v>
      </c>
      <c r="G613" s="272">
        <v>79</v>
      </c>
      <c r="H613" s="272">
        <v>79</v>
      </c>
    </row>
    <row r="614" spans="1:8" ht="94.5">
      <c r="A614" s="302" t="s">
        <v>33</v>
      </c>
      <c r="B614" s="303" t="s">
        <v>392</v>
      </c>
      <c r="C614" s="308" t="s">
        <v>178</v>
      </c>
      <c r="D614" s="308" t="s">
        <v>39</v>
      </c>
      <c r="E614" s="308" t="s">
        <v>38</v>
      </c>
      <c r="F614" s="304">
        <v>30</v>
      </c>
      <c r="G614" s="272">
        <v>30</v>
      </c>
      <c r="H614" s="272">
        <v>30</v>
      </c>
    </row>
    <row r="615" spans="1:8" ht="94.5">
      <c r="A615" s="302" t="s">
        <v>33</v>
      </c>
      <c r="B615" s="303" t="s">
        <v>409</v>
      </c>
      <c r="C615" s="308" t="s">
        <v>266</v>
      </c>
      <c r="D615" s="308" t="s">
        <v>39</v>
      </c>
      <c r="E615" s="308" t="s">
        <v>38</v>
      </c>
      <c r="F615" s="304">
        <v>27</v>
      </c>
      <c r="G615" s="272">
        <v>27</v>
      </c>
      <c r="H615" s="272">
        <v>27</v>
      </c>
    </row>
    <row r="616" spans="1:8" ht="94.5">
      <c r="A616" s="302" t="s">
        <v>33</v>
      </c>
      <c r="B616" s="303" t="s">
        <v>394</v>
      </c>
      <c r="C616" s="308" t="s">
        <v>158</v>
      </c>
      <c r="D616" s="308" t="s">
        <v>36</v>
      </c>
      <c r="E616" s="308" t="s">
        <v>34</v>
      </c>
      <c r="F616" s="304">
        <v>33</v>
      </c>
      <c r="G616" s="272">
        <v>33</v>
      </c>
      <c r="H616" s="272">
        <v>33</v>
      </c>
    </row>
    <row r="617" spans="1:8" ht="94.5">
      <c r="A617" s="302" t="s">
        <v>33</v>
      </c>
      <c r="B617" s="303" t="s">
        <v>417</v>
      </c>
      <c r="C617" s="308" t="s">
        <v>162</v>
      </c>
      <c r="D617" s="308" t="s">
        <v>36</v>
      </c>
      <c r="E617" s="308" t="s">
        <v>34</v>
      </c>
      <c r="F617" s="304">
        <v>46</v>
      </c>
      <c r="G617" s="272">
        <v>46</v>
      </c>
      <c r="H617" s="272">
        <v>46</v>
      </c>
    </row>
    <row r="618" spans="1:8" ht="94.5">
      <c r="A618" s="302" t="s">
        <v>33</v>
      </c>
      <c r="B618" s="303" t="s">
        <v>417</v>
      </c>
      <c r="C618" s="308" t="s">
        <v>162</v>
      </c>
      <c r="D618" s="308" t="s">
        <v>39</v>
      </c>
      <c r="E618" s="308" t="s">
        <v>38</v>
      </c>
      <c r="F618" s="304">
        <v>59</v>
      </c>
      <c r="G618" s="272">
        <v>59</v>
      </c>
      <c r="H618" s="272">
        <v>59</v>
      </c>
    </row>
    <row r="619" spans="1:8" ht="94.5">
      <c r="A619" s="302" t="s">
        <v>33</v>
      </c>
      <c r="B619" s="303" t="s">
        <v>417</v>
      </c>
      <c r="C619" s="308" t="s">
        <v>158</v>
      </c>
      <c r="D619" s="308" t="s">
        <v>36</v>
      </c>
      <c r="E619" s="308" t="s">
        <v>34</v>
      </c>
      <c r="F619" s="304">
        <v>3</v>
      </c>
      <c r="G619" s="272">
        <v>3</v>
      </c>
      <c r="H619" s="272">
        <v>3</v>
      </c>
    </row>
    <row r="620" spans="1:8" ht="94.5">
      <c r="A620" s="302" t="s">
        <v>33</v>
      </c>
      <c r="B620" s="303" t="s">
        <v>427</v>
      </c>
      <c r="C620" s="308" t="s">
        <v>37</v>
      </c>
      <c r="D620" s="308" t="s">
        <v>36</v>
      </c>
      <c r="E620" s="308" t="s">
        <v>34</v>
      </c>
      <c r="F620" s="304">
        <v>17</v>
      </c>
      <c r="G620" s="272">
        <v>17</v>
      </c>
      <c r="H620" s="272">
        <v>17</v>
      </c>
    </row>
    <row r="621" spans="1:8" ht="94.5">
      <c r="A621" s="302" t="s">
        <v>33</v>
      </c>
      <c r="B621" s="303" t="s">
        <v>427</v>
      </c>
      <c r="C621" s="308" t="s">
        <v>76</v>
      </c>
      <c r="D621" s="308" t="s">
        <v>36</v>
      </c>
      <c r="E621" s="308" t="s">
        <v>34</v>
      </c>
      <c r="F621" s="304">
        <v>5</v>
      </c>
      <c r="G621" s="272">
        <v>5</v>
      </c>
      <c r="H621" s="272">
        <v>5</v>
      </c>
    </row>
    <row r="622" spans="1:8" ht="94.5">
      <c r="A622" s="302" t="s">
        <v>33</v>
      </c>
      <c r="B622" s="303" t="s">
        <v>427</v>
      </c>
      <c r="C622" s="308" t="s">
        <v>158</v>
      </c>
      <c r="D622" s="308" t="s">
        <v>36</v>
      </c>
      <c r="E622" s="308" t="s">
        <v>34</v>
      </c>
      <c r="F622" s="304">
        <v>17</v>
      </c>
      <c r="G622" s="272">
        <v>17</v>
      </c>
      <c r="H622" s="272">
        <v>17</v>
      </c>
    </row>
    <row r="623" spans="1:8" ht="110.25">
      <c r="A623" s="302" t="s">
        <v>196</v>
      </c>
      <c r="B623" s="303" t="s">
        <v>418</v>
      </c>
      <c r="C623" s="308" t="s">
        <v>267</v>
      </c>
      <c r="D623" s="308" t="s">
        <v>39</v>
      </c>
      <c r="E623" s="308" t="s">
        <v>38</v>
      </c>
      <c r="F623" s="304">
        <v>23</v>
      </c>
      <c r="G623" s="272">
        <v>23</v>
      </c>
      <c r="H623" s="272">
        <v>23</v>
      </c>
    </row>
    <row r="624" spans="1:8" ht="94.5">
      <c r="A624" s="302" t="s">
        <v>33</v>
      </c>
      <c r="B624" s="303" t="s">
        <v>418</v>
      </c>
      <c r="C624" s="308" t="s">
        <v>158</v>
      </c>
      <c r="D624" s="308" t="s">
        <v>36</v>
      </c>
      <c r="E624" s="308" t="s">
        <v>34</v>
      </c>
      <c r="F624" s="304">
        <v>20</v>
      </c>
      <c r="G624" s="272">
        <v>20</v>
      </c>
      <c r="H624" s="272">
        <v>20</v>
      </c>
    </row>
    <row r="625" spans="1:8" ht="94.5">
      <c r="A625" s="302" t="s">
        <v>33</v>
      </c>
      <c r="B625" s="303" t="s">
        <v>420</v>
      </c>
      <c r="C625" s="308" t="s">
        <v>158</v>
      </c>
      <c r="D625" s="308" t="s">
        <v>39</v>
      </c>
      <c r="E625" s="308" t="s">
        <v>38</v>
      </c>
      <c r="F625" s="304">
        <v>45</v>
      </c>
      <c r="G625" s="272">
        <v>45</v>
      </c>
      <c r="H625" s="272">
        <v>45</v>
      </c>
    </row>
    <row r="626" spans="1:8" ht="110.25">
      <c r="A626" s="302" t="s">
        <v>196</v>
      </c>
      <c r="B626" s="303" t="s">
        <v>405</v>
      </c>
      <c r="C626" s="308" t="s">
        <v>269</v>
      </c>
      <c r="D626" s="308" t="s">
        <v>39</v>
      </c>
      <c r="E626" s="308" t="s">
        <v>38</v>
      </c>
      <c r="F626" s="304">
        <v>79</v>
      </c>
      <c r="G626" s="272">
        <v>79</v>
      </c>
      <c r="H626" s="272">
        <v>79</v>
      </c>
    </row>
    <row r="627" spans="1:8" ht="94.5">
      <c r="A627" s="302" t="s">
        <v>33</v>
      </c>
      <c r="B627" s="303" t="s">
        <v>405</v>
      </c>
      <c r="C627" s="308" t="s">
        <v>433</v>
      </c>
      <c r="D627" s="308" t="s">
        <v>39</v>
      </c>
      <c r="E627" s="308" t="s">
        <v>38</v>
      </c>
      <c r="F627" s="304">
        <v>31</v>
      </c>
      <c r="G627" s="272">
        <v>31</v>
      </c>
      <c r="H627" s="272">
        <v>31</v>
      </c>
    </row>
    <row r="628" spans="1:8" ht="94.5">
      <c r="A628" s="302" t="s">
        <v>33</v>
      </c>
      <c r="B628" s="303" t="s">
        <v>405</v>
      </c>
      <c r="C628" s="308" t="s">
        <v>270</v>
      </c>
      <c r="D628" s="308" t="s">
        <v>39</v>
      </c>
      <c r="E628" s="308" t="s">
        <v>38</v>
      </c>
      <c r="F628" s="304">
        <v>148</v>
      </c>
      <c r="G628" s="272">
        <v>148</v>
      </c>
      <c r="H628" s="272">
        <v>148</v>
      </c>
    </row>
    <row r="629" spans="1:8" ht="94.5">
      <c r="A629" s="302" t="s">
        <v>33</v>
      </c>
      <c r="B629" s="303" t="s">
        <v>405</v>
      </c>
      <c r="C629" s="308" t="s">
        <v>158</v>
      </c>
      <c r="D629" s="308" t="s">
        <v>39</v>
      </c>
      <c r="E629" s="308" t="s">
        <v>38</v>
      </c>
      <c r="F629" s="304">
        <v>180</v>
      </c>
      <c r="G629" s="272">
        <v>180</v>
      </c>
      <c r="H629" s="272">
        <v>180</v>
      </c>
    </row>
    <row r="630" spans="1:8" ht="94.5">
      <c r="A630" s="302" t="s">
        <v>33</v>
      </c>
      <c r="B630" s="303" t="s">
        <v>407</v>
      </c>
      <c r="C630" s="308" t="s">
        <v>158</v>
      </c>
      <c r="D630" s="308" t="s">
        <v>39</v>
      </c>
      <c r="E630" s="308" t="s">
        <v>38</v>
      </c>
      <c r="F630" s="304">
        <v>60</v>
      </c>
      <c r="G630" s="272">
        <v>60</v>
      </c>
      <c r="H630" s="272">
        <v>60</v>
      </c>
    </row>
    <row r="631" spans="1:8" ht="110.25">
      <c r="A631" s="302" t="s">
        <v>196</v>
      </c>
      <c r="B631" s="303" t="s">
        <v>418</v>
      </c>
      <c r="C631" s="308" t="s">
        <v>269</v>
      </c>
      <c r="D631" s="308" t="s">
        <v>39</v>
      </c>
      <c r="E631" s="308" t="s">
        <v>38</v>
      </c>
      <c r="F631" s="304">
        <v>23</v>
      </c>
      <c r="G631" s="272">
        <v>23</v>
      </c>
      <c r="H631" s="272">
        <v>23</v>
      </c>
    </row>
    <row r="632" spans="1:8" ht="110.25">
      <c r="A632" s="302" t="s">
        <v>196</v>
      </c>
      <c r="B632" s="303" t="s">
        <v>418</v>
      </c>
      <c r="C632" s="308" t="s">
        <v>271</v>
      </c>
      <c r="D632" s="308" t="s">
        <v>39</v>
      </c>
      <c r="E632" s="308" t="s">
        <v>38</v>
      </c>
      <c r="F632" s="304">
        <v>31</v>
      </c>
      <c r="G632" s="272">
        <v>31</v>
      </c>
      <c r="H632" s="272">
        <v>31</v>
      </c>
    </row>
    <row r="633" spans="1:8" ht="94.5">
      <c r="A633" s="302" t="s">
        <v>33</v>
      </c>
      <c r="B633" s="303" t="s">
        <v>418</v>
      </c>
      <c r="C633" s="308" t="s">
        <v>213</v>
      </c>
      <c r="D633" s="308" t="s">
        <v>39</v>
      </c>
      <c r="E633" s="308" t="s">
        <v>38</v>
      </c>
      <c r="F633" s="304">
        <v>55</v>
      </c>
      <c r="G633" s="272">
        <v>55</v>
      </c>
      <c r="H633" s="272">
        <v>55</v>
      </c>
    </row>
    <row r="634" spans="1:8" ht="94.5">
      <c r="A634" s="302" t="s">
        <v>33</v>
      </c>
      <c r="B634" s="303" t="s">
        <v>418</v>
      </c>
      <c r="C634" s="308" t="s">
        <v>158</v>
      </c>
      <c r="D634" s="308" t="s">
        <v>39</v>
      </c>
      <c r="E634" s="308" t="s">
        <v>38</v>
      </c>
      <c r="F634" s="304">
        <v>34</v>
      </c>
      <c r="G634" s="272">
        <v>34</v>
      </c>
      <c r="H634" s="272">
        <v>34</v>
      </c>
    </row>
    <row r="635" spans="1:8" ht="94.5">
      <c r="A635" s="302" t="s">
        <v>33</v>
      </c>
      <c r="B635" s="303" t="s">
        <v>394</v>
      </c>
      <c r="C635" s="308" t="s">
        <v>158</v>
      </c>
      <c r="D635" s="308" t="s">
        <v>39</v>
      </c>
      <c r="E635" s="308" t="s">
        <v>38</v>
      </c>
      <c r="F635" s="304">
        <v>64</v>
      </c>
      <c r="G635" s="272">
        <v>64</v>
      </c>
      <c r="H635" s="272">
        <v>64</v>
      </c>
    </row>
    <row r="636" spans="1:8" ht="94.5">
      <c r="A636" s="302" t="s">
        <v>33</v>
      </c>
      <c r="B636" s="303" t="s">
        <v>423</v>
      </c>
      <c r="C636" s="308" t="s">
        <v>158</v>
      </c>
      <c r="D636" s="308" t="s">
        <v>36</v>
      </c>
      <c r="E636" s="308" t="s">
        <v>34</v>
      </c>
      <c r="F636" s="304">
        <v>8</v>
      </c>
      <c r="G636" s="272">
        <v>4</v>
      </c>
      <c r="H636" s="272">
        <v>0</v>
      </c>
    </row>
    <row r="637" spans="1:8" ht="94.5">
      <c r="A637" s="302" t="s">
        <v>33</v>
      </c>
      <c r="B637" s="303" t="s">
        <v>423</v>
      </c>
      <c r="C637" s="308" t="s">
        <v>158</v>
      </c>
      <c r="D637" s="308" t="s">
        <v>39</v>
      </c>
      <c r="E637" s="308" t="s">
        <v>38</v>
      </c>
      <c r="F637" s="304">
        <v>56</v>
      </c>
      <c r="G637" s="272">
        <v>35</v>
      </c>
      <c r="H637" s="272">
        <v>12</v>
      </c>
    </row>
    <row r="638" spans="1:8" ht="94.5">
      <c r="A638" s="302" t="s">
        <v>33</v>
      </c>
      <c r="B638" s="303" t="s">
        <v>395</v>
      </c>
      <c r="C638" s="308" t="s">
        <v>429</v>
      </c>
      <c r="D638" s="308" t="s">
        <v>39</v>
      </c>
      <c r="E638" s="308" t="s">
        <v>38</v>
      </c>
      <c r="F638" s="304">
        <v>33</v>
      </c>
      <c r="G638" s="272">
        <v>33</v>
      </c>
      <c r="H638" s="272">
        <v>33</v>
      </c>
    </row>
    <row r="639" spans="1:8" ht="94.5">
      <c r="A639" s="302" t="s">
        <v>33</v>
      </c>
      <c r="B639" s="303" t="s">
        <v>395</v>
      </c>
      <c r="C639" s="308" t="s">
        <v>429</v>
      </c>
      <c r="D639" s="308" t="s">
        <v>36</v>
      </c>
      <c r="E639" s="308" t="s">
        <v>34</v>
      </c>
      <c r="F639" s="304">
        <v>20</v>
      </c>
      <c r="G639" s="272">
        <v>20</v>
      </c>
      <c r="H639" s="272">
        <v>20</v>
      </c>
    </row>
    <row r="640" spans="1:8" ht="94.5">
      <c r="A640" s="302" t="s">
        <v>33</v>
      </c>
      <c r="B640" s="303" t="s">
        <v>417</v>
      </c>
      <c r="C640" s="308" t="s">
        <v>213</v>
      </c>
      <c r="D640" s="308" t="s">
        <v>39</v>
      </c>
      <c r="E640" s="308" t="s">
        <v>38</v>
      </c>
      <c r="F640" s="304">
        <v>44</v>
      </c>
      <c r="G640" s="272">
        <v>44</v>
      </c>
      <c r="H640" s="272">
        <v>44</v>
      </c>
    </row>
    <row r="641" spans="1:8" ht="110.25">
      <c r="A641" s="302" t="s">
        <v>546</v>
      </c>
      <c r="B641" s="303" t="s">
        <v>408</v>
      </c>
      <c r="C641" s="308" t="s">
        <v>269</v>
      </c>
      <c r="D641" s="308" t="s">
        <v>39</v>
      </c>
      <c r="E641" s="308" t="s">
        <v>38</v>
      </c>
      <c r="F641" s="304">
        <v>8</v>
      </c>
      <c r="G641" s="272">
        <v>8</v>
      </c>
      <c r="H641" s="272">
        <v>8</v>
      </c>
    </row>
    <row r="642" spans="1:8" ht="110.25">
      <c r="A642" s="302" t="s">
        <v>546</v>
      </c>
      <c r="B642" s="303" t="s">
        <v>408</v>
      </c>
      <c r="C642" s="308" t="s">
        <v>231</v>
      </c>
      <c r="D642" s="308" t="s">
        <v>39</v>
      </c>
      <c r="E642" s="308" t="s">
        <v>38</v>
      </c>
      <c r="F642" s="304">
        <v>8</v>
      </c>
      <c r="G642" s="272">
        <v>8</v>
      </c>
      <c r="H642" s="272">
        <v>8</v>
      </c>
    </row>
    <row r="643" spans="1:8" ht="110.25">
      <c r="A643" s="302" t="s">
        <v>196</v>
      </c>
      <c r="B643" s="303" t="s">
        <v>396</v>
      </c>
      <c r="C643" s="308" t="s">
        <v>248</v>
      </c>
      <c r="D643" s="308" t="s">
        <v>39</v>
      </c>
      <c r="E643" s="308" t="s">
        <v>38</v>
      </c>
      <c r="F643" s="304">
        <v>7</v>
      </c>
      <c r="G643" s="272">
        <v>7</v>
      </c>
      <c r="H643" s="272">
        <v>7</v>
      </c>
    </row>
    <row r="644" spans="1:8" ht="110.25">
      <c r="A644" s="302" t="s">
        <v>196</v>
      </c>
      <c r="B644" s="303" t="s">
        <v>396</v>
      </c>
      <c r="C644" s="308" t="s">
        <v>272</v>
      </c>
      <c r="D644" s="308" t="s">
        <v>39</v>
      </c>
      <c r="E644" s="308" t="s">
        <v>38</v>
      </c>
      <c r="F644" s="304">
        <v>11</v>
      </c>
      <c r="G644" s="272">
        <v>11</v>
      </c>
      <c r="H644" s="272">
        <v>11</v>
      </c>
    </row>
    <row r="645" spans="1:8" ht="110.25">
      <c r="A645" s="302" t="s">
        <v>196</v>
      </c>
      <c r="B645" s="303" t="s">
        <v>396</v>
      </c>
      <c r="C645" s="308" t="s">
        <v>273</v>
      </c>
      <c r="D645" s="308" t="s">
        <v>39</v>
      </c>
      <c r="E645" s="308" t="s">
        <v>38</v>
      </c>
      <c r="F645" s="304">
        <v>31</v>
      </c>
      <c r="G645" s="272">
        <v>31</v>
      </c>
      <c r="H645" s="272">
        <v>31</v>
      </c>
    </row>
    <row r="646" spans="1:8" ht="94.5">
      <c r="A646" s="302" t="s">
        <v>33</v>
      </c>
      <c r="B646" s="303" t="s">
        <v>396</v>
      </c>
      <c r="C646" s="308" t="s">
        <v>130</v>
      </c>
      <c r="D646" s="308" t="s">
        <v>39</v>
      </c>
      <c r="E646" s="308" t="s">
        <v>38</v>
      </c>
      <c r="F646" s="304">
        <v>27</v>
      </c>
      <c r="G646" s="272">
        <v>27</v>
      </c>
      <c r="H646" s="272">
        <v>27</v>
      </c>
    </row>
    <row r="647" spans="1:8" ht="94.5">
      <c r="A647" s="302" t="s">
        <v>33</v>
      </c>
      <c r="B647" s="303" t="s">
        <v>396</v>
      </c>
      <c r="C647" s="308" t="s">
        <v>158</v>
      </c>
      <c r="D647" s="308" t="s">
        <v>39</v>
      </c>
      <c r="E647" s="308" t="s">
        <v>38</v>
      </c>
      <c r="F647" s="304">
        <v>30</v>
      </c>
      <c r="G647" s="272">
        <v>30</v>
      </c>
      <c r="H647" s="272">
        <v>30</v>
      </c>
    </row>
    <row r="648" spans="1:8" ht="110.25">
      <c r="A648" s="302" t="s">
        <v>196</v>
      </c>
      <c r="B648" s="303" t="s">
        <v>427</v>
      </c>
      <c r="C648" s="308" t="s">
        <v>176</v>
      </c>
      <c r="D648" s="308" t="s">
        <v>39</v>
      </c>
      <c r="E648" s="308" t="s">
        <v>38</v>
      </c>
      <c r="F648" s="304">
        <v>32</v>
      </c>
      <c r="G648" s="272">
        <v>32</v>
      </c>
      <c r="H648" s="272">
        <v>32</v>
      </c>
    </row>
    <row r="649" spans="1:8" ht="94.5">
      <c r="A649" s="302" t="s">
        <v>33</v>
      </c>
      <c r="B649" s="303" t="s">
        <v>427</v>
      </c>
      <c r="C649" s="308" t="s">
        <v>158</v>
      </c>
      <c r="D649" s="308" t="s">
        <v>39</v>
      </c>
      <c r="E649" s="308" t="s">
        <v>38</v>
      </c>
      <c r="F649" s="304">
        <v>44</v>
      </c>
      <c r="G649" s="272">
        <v>44</v>
      </c>
      <c r="H649" s="272">
        <v>44</v>
      </c>
    </row>
    <row r="650" spans="1:8" ht="94.5">
      <c r="A650" s="302" t="s">
        <v>33</v>
      </c>
      <c r="B650" s="303" t="s">
        <v>400</v>
      </c>
      <c r="C650" s="308" t="s">
        <v>158</v>
      </c>
      <c r="D650" s="308" t="s">
        <v>39</v>
      </c>
      <c r="E650" s="308" t="s">
        <v>38</v>
      </c>
      <c r="F650" s="304">
        <v>33</v>
      </c>
      <c r="G650" s="272">
        <v>27</v>
      </c>
      <c r="H650" s="272">
        <v>8</v>
      </c>
    </row>
    <row r="651" spans="1:8" ht="110.25">
      <c r="A651" s="302" t="s">
        <v>196</v>
      </c>
      <c r="B651" s="303" t="s">
        <v>404</v>
      </c>
      <c r="C651" s="308" t="s">
        <v>269</v>
      </c>
      <c r="D651" s="308" t="s">
        <v>39</v>
      </c>
      <c r="E651" s="308" t="s">
        <v>38</v>
      </c>
      <c r="F651" s="304">
        <v>33</v>
      </c>
      <c r="G651" s="272">
        <v>33</v>
      </c>
      <c r="H651" s="272">
        <v>33</v>
      </c>
    </row>
    <row r="652" spans="1:8" ht="110.25">
      <c r="A652" s="302" t="s">
        <v>196</v>
      </c>
      <c r="B652" s="303" t="s">
        <v>404</v>
      </c>
      <c r="C652" s="308" t="s">
        <v>223</v>
      </c>
      <c r="D652" s="308" t="s">
        <v>39</v>
      </c>
      <c r="E652" s="308" t="s">
        <v>38</v>
      </c>
      <c r="F652" s="304">
        <v>15</v>
      </c>
      <c r="G652" s="272">
        <v>15</v>
      </c>
      <c r="H652" s="272">
        <v>15</v>
      </c>
    </row>
    <row r="653" spans="1:8" ht="110.25">
      <c r="A653" s="302" t="s">
        <v>196</v>
      </c>
      <c r="B653" s="303" t="s">
        <v>404</v>
      </c>
      <c r="C653" s="308" t="s">
        <v>176</v>
      </c>
      <c r="D653" s="308" t="s">
        <v>39</v>
      </c>
      <c r="E653" s="308" t="s">
        <v>38</v>
      </c>
      <c r="F653" s="304">
        <v>33</v>
      </c>
      <c r="G653" s="272">
        <v>33</v>
      </c>
      <c r="H653" s="272">
        <v>33</v>
      </c>
    </row>
    <row r="654" spans="1:8" ht="110.25">
      <c r="A654" s="302" t="s">
        <v>196</v>
      </c>
      <c r="B654" s="303" t="s">
        <v>404</v>
      </c>
      <c r="C654" s="308" t="s">
        <v>274</v>
      </c>
      <c r="D654" s="308" t="s">
        <v>39</v>
      </c>
      <c r="E654" s="308" t="s">
        <v>38</v>
      </c>
      <c r="F654" s="304">
        <v>5</v>
      </c>
      <c r="G654" s="272">
        <v>5</v>
      </c>
      <c r="H654" s="272">
        <v>5</v>
      </c>
    </row>
    <row r="655" spans="1:8" ht="94.5">
      <c r="A655" s="302" t="s">
        <v>33</v>
      </c>
      <c r="B655" s="303" t="s">
        <v>404</v>
      </c>
      <c r="C655" s="308" t="s">
        <v>162</v>
      </c>
      <c r="D655" s="308" t="s">
        <v>36</v>
      </c>
      <c r="E655" s="308" t="s">
        <v>34</v>
      </c>
      <c r="F655" s="304">
        <v>5</v>
      </c>
      <c r="G655" s="272">
        <v>5</v>
      </c>
      <c r="H655" s="272">
        <v>5</v>
      </c>
    </row>
    <row r="656" spans="1:8" ht="94.5">
      <c r="A656" s="302" t="s">
        <v>33</v>
      </c>
      <c r="B656" s="303" t="s">
        <v>404</v>
      </c>
      <c r="C656" s="308" t="s">
        <v>158</v>
      </c>
      <c r="D656" s="308" t="s">
        <v>39</v>
      </c>
      <c r="E656" s="308" t="s">
        <v>38</v>
      </c>
      <c r="F656" s="304">
        <v>57</v>
      </c>
      <c r="G656" s="272">
        <v>57</v>
      </c>
      <c r="H656" s="272">
        <v>57</v>
      </c>
    </row>
    <row r="657" spans="1:8" ht="94.5">
      <c r="A657" s="302" t="s">
        <v>33</v>
      </c>
      <c r="B657" s="303" t="s">
        <v>403</v>
      </c>
      <c r="C657" s="308" t="s">
        <v>134</v>
      </c>
      <c r="D657" s="308" t="s">
        <v>39</v>
      </c>
      <c r="E657" s="308" t="s">
        <v>38</v>
      </c>
      <c r="F657" s="304">
        <v>29</v>
      </c>
      <c r="G657" s="272">
        <v>29</v>
      </c>
      <c r="H657" s="272">
        <v>29</v>
      </c>
    </row>
    <row r="658" spans="1:8" ht="94.5">
      <c r="A658" s="302" t="s">
        <v>33</v>
      </c>
      <c r="B658" s="303" t="s">
        <v>403</v>
      </c>
      <c r="C658" s="308" t="s">
        <v>69</v>
      </c>
      <c r="D658" s="308" t="s">
        <v>39</v>
      </c>
      <c r="E658" s="308" t="s">
        <v>38</v>
      </c>
      <c r="F658" s="304">
        <v>36</v>
      </c>
      <c r="G658" s="272">
        <v>36</v>
      </c>
      <c r="H658" s="272">
        <v>36</v>
      </c>
    </row>
    <row r="659" spans="1:8" ht="94.5">
      <c r="A659" s="302" t="s">
        <v>33</v>
      </c>
      <c r="B659" s="303" t="s">
        <v>403</v>
      </c>
      <c r="C659" s="308" t="s">
        <v>275</v>
      </c>
      <c r="D659" s="308" t="s">
        <v>39</v>
      </c>
      <c r="E659" s="308" t="s">
        <v>38</v>
      </c>
      <c r="F659" s="304">
        <v>45</v>
      </c>
      <c r="G659" s="272">
        <v>45</v>
      </c>
      <c r="H659" s="272">
        <v>45</v>
      </c>
    </row>
    <row r="660" spans="1:8" ht="94.5">
      <c r="A660" s="302" t="s">
        <v>33</v>
      </c>
      <c r="B660" s="303" t="s">
        <v>403</v>
      </c>
      <c r="C660" s="308" t="s">
        <v>275</v>
      </c>
      <c r="D660" s="308" t="s">
        <v>36</v>
      </c>
      <c r="E660" s="308" t="s">
        <v>34</v>
      </c>
      <c r="F660" s="304">
        <v>26</v>
      </c>
      <c r="G660" s="272">
        <v>26</v>
      </c>
      <c r="H660" s="272">
        <v>26</v>
      </c>
    </row>
    <row r="661" spans="1:8" ht="94.5">
      <c r="A661" s="302" t="s">
        <v>33</v>
      </c>
      <c r="B661" s="303" t="s">
        <v>403</v>
      </c>
      <c r="C661" s="308" t="s">
        <v>89</v>
      </c>
      <c r="D661" s="308" t="s">
        <v>36</v>
      </c>
      <c r="E661" s="308" t="s">
        <v>34</v>
      </c>
      <c r="F661" s="304">
        <v>38</v>
      </c>
      <c r="G661" s="272">
        <v>38</v>
      </c>
      <c r="H661" s="272">
        <v>38</v>
      </c>
    </row>
    <row r="662" spans="1:8" ht="94.5">
      <c r="A662" s="302" t="s">
        <v>33</v>
      </c>
      <c r="B662" s="303" t="s">
        <v>409</v>
      </c>
      <c r="C662" s="308" t="s">
        <v>266</v>
      </c>
      <c r="D662" s="308" t="s">
        <v>36</v>
      </c>
      <c r="E662" s="308" t="s">
        <v>34</v>
      </c>
      <c r="F662" s="304">
        <v>7</v>
      </c>
      <c r="G662" s="272">
        <v>7</v>
      </c>
      <c r="H662" s="272">
        <v>7</v>
      </c>
    </row>
    <row r="663" spans="1:8" ht="94.5">
      <c r="A663" s="302" t="s">
        <v>33</v>
      </c>
      <c r="B663" s="303" t="s">
        <v>409</v>
      </c>
      <c r="C663" s="308" t="s">
        <v>277</v>
      </c>
      <c r="D663" s="308" t="s">
        <v>39</v>
      </c>
      <c r="E663" s="308" t="s">
        <v>34</v>
      </c>
      <c r="F663" s="304">
        <v>68</v>
      </c>
      <c r="G663" s="272">
        <v>68</v>
      </c>
      <c r="H663" s="272">
        <v>68</v>
      </c>
    </row>
    <row r="664" spans="1:8" ht="110.25">
      <c r="A664" s="302" t="s">
        <v>196</v>
      </c>
      <c r="B664" s="303" t="s">
        <v>400</v>
      </c>
      <c r="C664" s="308" t="s">
        <v>273</v>
      </c>
      <c r="D664" s="308" t="s">
        <v>39</v>
      </c>
      <c r="E664" s="308" t="s">
        <v>38</v>
      </c>
      <c r="F664" s="304">
        <v>33</v>
      </c>
      <c r="G664" s="272">
        <v>33</v>
      </c>
      <c r="H664" s="272">
        <v>33</v>
      </c>
    </row>
    <row r="665" spans="1:8" ht="94.5">
      <c r="A665" s="302" t="s">
        <v>33</v>
      </c>
      <c r="B665" s="303" t="s">
        <v>400</v>
      </c>
      <c r="C665" s="308" t="s">
        <v>37</v>
      </c>
      <c r="D665" s="308" t="s">
        <v>39</v>
      </c>
      <c r="E665" s="308" t="s">
        <v>38</v>
      </c>
      <c r="F665" s="304">
        <v>65</v>
      </c>
      <c r="G665" s="272">
        <v>65</v>
      </c>
      <c r="H665" s="272">
        <v>65</v>
      </c>
    </row>
    <row r="666" spans="1:8" ht="94.5">
      <c r="A666" s="302" t="s">
        <v>33</v>
      </c>
      <c r="B666" s="303" t="s">
        <v>400</v>
      </c>
      <c r="C666" s="308" t="s">
        <v>173</v>
      </c>
      <c r="D666" s="308" t="s">
        <v>39</v>
      </c>
      <c r="E666" s="308" t="s">
        <v>38</v>
      </c>
      <c r="F666" s="304">
        <v>98</v>
      </c>
      <c r="G666" s="272">
        <v>98</v>
      </c>
      <c r="H666" s="272">
        <v>98</v>
      </c>
    </row>
    <row r="667" spans="1:8" ht="94.5">
      <c r="A667" s="302" t="s">
        <v>33</v>
      </c>
      <c r="B667" s="303" t="s">
        <v>420</v>
      </c>
      <c r="C667" s="308" t="s">
        <v>213</v>
      </c>
      <c r="D667" s="308" t="s">
        <v>39</v>
      </c>
      <c r="E667" s="308" t="s">
        <v>38</v>
      </c>
      <c r="F667" s="304">
        <v>57</v>
      </c>
      <c r="G667" s="272">
        <v>57</v>
      </c>
      <c r="H667" s="272">
        <v>57</v>
      </c>
    </row>
    <row r="668" spans="1:8" ht="94.5">
      <c r="A668" s="302" t="s">
        <v>33</v>
      </c>
      <c r="B668" s="303" t="s">
        <v>420</v>
      </c>
      <c r="C668" s="308" t="s">
        <v>278</v>
      </c>
      <c r="D668" s="308" t="s">
        <v>39</v>
      </c>
      <c r="E668" s="308" t="s">
        <v>38</v>
      </c>
      <c r="F668" s="304">
        <v>30</v>
      </c>
      <c r="G668" s="272">
        <v>30</v>
      </c>
      <c r="H668" s="272">
        <v>30</v>
      </c>
    </row>
    <row r="669" spans="1:8" ht="94.5">
      <c r="A669" s="302" t="s">
        <v>33</v>
      </c>
      <c r="B669" s="303" t="s">
        <v>392</v>
      </c>
      <c r="C669" s="308" t="s">
        <v>278</v>
      </c>
      <c r="D669" s="308" t="s">
        <v>39</v>
      </c>
      <c r="E669" s="308" t="s">
        <v>38</v>
      </c>
      <c r="F669" s="304">
        <v>25</v>
      </c>
      <c r="G669" s="272">
        <v>25</v>
      </c>
      <c r="H669" s="272">
        <v>25</v>
      </c>
    </row>
    <row r="670" spans="1:8" ht="94.5">
      <c r="A670" s="302" t="s">
        <v>33</v>
      </c>
      <c r="B670" s="303" t="s">
        <v>416</v>
      </c>
      <c r="C670" s="308" t="s">
        <v>279</v>
      </c>
      <c r="D670" s="308" t="s">
        <v>36</v>
      </c>
      <c r="E670" s="308" t="s">
        <v>34</v>
      </c>
      <c r="F670" s="304">
        <v>39</v>
      </c>
      <c r="G670" s="272">
        <v>39</v>
      </c>
      <c r="H670" s="272">
        <v>39</v>
      </c>
    </row>
    <row r="671" spans="1:8" ht="94.5">
      <c r="A671" s="302" t="s">
        <v>33</v>
      </c>
      <c r="B671" s="303" t="s">
        <v>396</v>
      </c>
      <c r="C671" s="308" t="s">
        <v>178</v>
      </c>
      <c r="D671" s="308" t="s">
        <v>39</v>
      </c>
      <c r="E671" s="308" t="s">
        <v>38</v>
      </c>
      <c r="F671" s="304">
        <v>37</v>
      </c>
      <c r="G671" s="272">
        <v>37</v>
      </c>
      <c r="H671" s="272">
        <v>37</v>
      </c>
    </row>
    <row r="672" spans="1:8" ht="94.5">
      <c r="A672" s="302" t="s">
        <v>33</v>
      </c>
      <c r="B672" s="303" t="s">
        <v>398</v>
      </c>
      <c r="C672" s="308" t="s">
        <v>173</v>
      </c>
      <c r="D672" s="308" t="s">
        <v>39</v>
      </c>
      <c r="E672" s="308" t="s">
        <v>38</v>
      </c>
      <c r="F672" s="304">
        <v>161</v>
      </c>
      <c r="G672" s="272">
        <v>160</v>
      </c>
      <c r="H672" s="272">
        <v>160</v>
      </c>
    </row>
    <row r="673" spans="1:8" ht="94.5">
      <c r="A673" s="302" t="s">
        <v>33</v>
      </c>
      <c r="B673" s="303" t="s">
        <v>418</v>
      </c>
      <c r="C673" s="308" t="s">
        <v>178</v>
      </c>
      <c r="D673" s="308" t="s">
        <v>36</v>
      </c>
      <c r="E673" s="308" t="s">
        <v>34</v>
      </c>
      <c r="F673" s="304">
        <v>18</v>
      </c>
      <c r="G673" s="272">
        <v>18</v>
      </c>
      <c r="H673" s="272">
        <v>18</v>
      </c>
    </row>
    <row r="674" spans="1:8" ht="94.5">
      <c r="A674" s="302" t="s">
        <v>33</v>
      </c>
      <c r="B674" s="303" t="s">
        <v>422</v>
      </c>
      <c r="C674" s="308" t="s">
        <v>213</v>
      </c>
      <c r="D674" s="308" t="s">
        <v>39</v>
      </c>
      <c r="E674" s="308" t="s">
        <v>38</v>
      </c>
      <c r="F674" s="304">
        <v>18</v>
      </c>
      <c r="G674" s="272">
        <v>18</v>
      </c>
      <c r="H674" s="272">
        <v>18</v>
      </c>
    </row>
    <row r="675" spans="1:8" ht="94.5">
      <c r="A675" s="302" t="s">
        <v>33</v>
      </c>
      <c r="B675" s="303" t="s">
        <v>422</v>
      </c>
      <c r="C675" s="308" t="s">
        <v>280</v>
      </c>
      <c r="D675" s="308" t="s">
        <v>39</v>
      </c>
      <c r="E675" s="308" t="s">
        <v>34</v>
      </c>
      <c r="F675" s="304">
        <v>14</v>
      </c>
      <c r="G675" s="272">
        <v>14</v>
      </c>
      <c r="H675" s="272">
        <v>14</v>
      </c>
    </row>
    <row r="676" spans="1:8" ht="94.5">
      <c r="A676" s="302" t="s">
        <v>33</v>
      </c>
      <c r="B676" s="303" t="s">
        <v>422</v>
      </c>
      <c r="C676" s="308" t="s">
        <v>178</v>
      </c>
      <c r="D676" s="308" t="s">
        <v>36</v>
      </c>
      <c r="E676" s="308" t="s">
        <v>34</v>
      </c>
      <c r="F676" s="304">
        <v>18</v>
      </c>
      <c r="G676" s="272">
        <v>18</v>
      </c>
      <c r="H676" s="272">
        <v>18</v>
      </c>
    </row>
    <row r="677" spans="1:8" ht="94.5">
      <c r="A677" s="302" t="s">
        <v>33</v>
      </c>
      <c r="B677" s="303" t="s">
        <v>421</v>
      </c>
      <c r="C677" s="308" t="s">
        <v>280</v>
      </c>
      <c r="D677" s="308" t="s">
        <v>39</v>
      </c>
      <c r="E677" s="308" t="s">
        <v>34</v>
      </c>
      <c r="F677" s="304">
        <v>8</v>
      </c>
      <c r="G677" s="272">
        <v>8</v>
      </c>
      <c r="H677" s="272">
        <v>8</v>
      </c>
    </row>
    <row r="678" spans="1:8" ht="94.5">
      <c r="A678" s="302" t="s">
        <v>33</v>
      </c>
      <c r="B678" s="303" t="s">
        <v>421</v>
      </c>
      <c r="C678" s="308" t="s">
        <v>158</v>
      </c>
      <c r="D678" s="308" t="s">
        <v>39</v>
      </c>
      <c r="E678" s="308" t="s">
        <v>38</v>
      </c>
      <c r="F678" s="304">
        <v>43</v>
      </c>
      <c r="G678" s="272">
        <v>43</v>
      </c>
      <c r="H678" s="272">
        <v>43</v>
      </c>
    </row>
    <row r="679" spans="1:8" ht="94.5">
      <c r="A679" s="302" t="s">
        <v>33</v>
      </c>
      <c r="B679" s="303" t="s">
        <v>407</v>
      </c>
      <c r="C679" s="308" t="s">
        <v>162</v>
      </c>
      <c r="D679" s="308" t="s">
        <v>39</v>
      </c>
      <c r="E679" s="308" t="s">
        <v>38</v>
      </c>
      <c r="F679" s="304">
        <v>137</v>
      </c>
      <c r="G679" s="272">
        <v>137</v>
      </c>
      <c r="H679" s="272">
        <v>137</v>
      </c>
    </row>
    <row r="680" spans="1:8" ht="94.5">
      <c r="A680" s="302" t="s">
        <v>33</v>
      </c>
      <c r="B680" s="303" t="s">
        <v>409</v>
      </c>
      <c r="C680" s="308" t="s">
        <v>281</v>
      </c>
      <c r="D680" s="308" t="s">
        <v>39</v>
      </c>
      <c r="E680" s="308" t="s">
        <v>38</v>
      </c>
      <c r="F680" s="304">
        <v>138</v>
      </c>
      <c r="G680" s="272">
        <v>138</v>
      </c>
      <c r="H680" s="272">
        <v>138</v>
      </c>
    </row>
    <row r="681" spans="1:8" ht="110.25">
      <c r="A681" s="302" t="s">
        <v>196</v>
      </c>
      <c r="B681" s="303" t="s">
        <v>401</v>
      </c>
      <c r="C681" s="308" t="s">
        <v>255</v>
      </c>
      <c r="D681" s="308" t="s">
        <v>39</v>
      </c>
      <c r="E681" s="308" t="s">
        <v>38</v>
      </c>
      <c r="F681" s="304">
        <v>38</v>
      </c>
      <c r="G681" s="272">
        <v>38</v>
      </c>
      <c r="H681" s="272">
        <v>38</v>
      </c>
    </row>
    <row r="682" spans="1:8" ht="94.5">
      <c r="A682" s="302" t="s">
        <v>33</v>
      </c>
      <c r="B682" s="303" t="s">
        <v>394</v>
      </c>
      <c r="C682" s="308" t="s">
        <v>37</v>
      </c>
      <c r="D682" s="308" t="s">
        <v>39</v>
      </c>
      <c r="E682" s="308" t="s">
        <v>38</v>
      </c>
      <c r="F682" s="304">
        <v>66</v>
      </c>
      <c r="G682" s="272">
        <v>66</v>
      </c>
      <c r="H682" s="272">
        <v>66</v>
      </c>
    </row>
    <row r="683" spans="1:8" ht="110.25">
      <c r="A683" s="302" t="s">
        <v>196</v>
      </c>
      <c r="B683" s="303" t="s">
        <v>393</v>
      </c>
      <c r="C683" s="308" t="s">
        <v>212</v>
      </c>
      <c r="D683" s="308" t="s">
        <v>39</v>
      </c>
      <c r="E683" s="308" t="s">
        <v>38</v>
      </c>
      <c r="F683" s="304">
        <v>29</v>
      </c>
      <c r="G683" s="272">
        <v>29</v>
      </c>
      <c r="H683" s="272">
        <v>29</v>
      </c>
    </row>
    <row r="684" spans="1:8" ht="94.5">
      <c r="A684" s="302" t="s">
        <v>33</v>
      </c>
      <c r="B684" s="303" t="s">
        <v>393</v>
      </c>
      <c r="C684" s="308" t="s">
        <v>286</v>
      </c>
      <c r="D684" s="308" t="s">
        <v>39</v>
      </c>
      <c r="E684" s="308" t="s">
        <v>38</v>
      </c>
      <c r="F684" s="304">
        <v>34</v>
      </c>
      <c r="G684" s="272">
        <v>34</v>
      </c>
      <c r="H684" s="272">
        <v>34</v>
      </c>
    </row>
    <row r="685" spans="1:8" ht="94.5">
      <c r="A685" s="302" t="s">
        <v>33</v>
      </c>
      <c r="B685" s="303" t="s">
        <v>423</v>
      </c>
      <c r="C685" s="308" t="s">
        <v>37</v>
      </c>
      <c r="D685" s="308" t="s">
        <v>39</v>
      </c>
      <c r="E685" s="308" t="s">
        <v>38</v>
      </c>
      <c r="F685" s="304">
        <v>61</v>
      </c>
      <c r="G685" s="272">
        <v>86</v>
      </c>
      <c r="H685" s="272">
        <v>98</v>
      </c>
    </row>
    <row r="686" spans="1:8" ht="94.5">
      <c r="A686" s="302" t="s">
        <v>33</v>
      </c>
      <c r="B686" s="303" t="s">
        <v>409</v>
      </c>
      <c r="C686" s="308" t="s">
        <v>428</v>
      </c>
      <c r="D686" s="308" t="s">
        <v>39</v>
      </c>
      <c r="E686" s="308" t="s">
        <v>34</v>
      </c>
      <c r="F686" s="304">
        <v>31</v>
      </c>
      <c r="G686" s="272">
        <v>31</v>
      </c>
      <c r="H686" s="272">
        <v>31</v>
      </c>
    </row>
    <row r="687" spans="1:8" ht="94.5">
      <c r="A687" s="302" t="s">
        <v>33</v>
      </c>
      <c r="B687" s="303" t="s">
        <v>415</v>
      </c>
      <c r="C687" s="308" t="s">
        <v>37</v>
      </c>
      <c r="D687" s="308" t="s">
        <v>39</v>
      </c>
      <c r="E687" s="308" t="s">
        <v>38</v>
      </c>
      <c r="F687" s="304">
        <v>124</v>
      </c>
      <c r="G687" s="272">
        <v>124</v>
      </c>
      <c r="H687" s="272">
        <v>124</v>
      </c>
    </row>
    <row r="688" spans="1:8" ht="94.5">
      <c r="A688" s="302" t="s">
        <v>33</v>
      </c>
      <c r="B688" s="303" t="s">
        <v>409</v>
      </c>
      <c r="C688" s="308" t="s">
        <v>281</v>
      </c>
      <c r="D688" s="308" t="s">
        <v>39</v>
      </c>
      <c r="E688" s="308" t="s">
        <v>34</v>
      </c>
      <c r="F688" s="304">
        <v>29</v>
      </c>
      <c r="G688" s="272">
        <v>29</v>
      </c>
      <c r="H688" s="272">
        <v>29</v>
      </c>
    </row>
    <row r="689" spans="1:8" ht="94.5">
      <c r="A689" s="302" t="s">
        <v>33</v>
      </c>
      <c r="B689" s="303" t="s">
        <v>422</v>
      </c>
      <c r="C689" s="308" t="s">
        <v>162</v>
      </c>
      <c r="D689" s="308" t="s">
        <v>39</v>
      </c>
      <c r="E689" s="308" t="s">
        <v>34</v>
      </c>
      <c r="F689" s="304">
        <v>56</v>
      </c>
      <c r="G689" s="272">
        <v>56</v>
      </c>
      <c r="H689" s="272">
        <v>56</v>
      </c>
    </row>
    <row r="690" spans="1:8" ht="94.5">
      <c r="A690" s="302" t="s">
        <v>33</v>
      </c>
      <c r="B690" s="303" t="s">
        <v>415</v>
      </c>
      <c r="C690" s="308" t="s">
        <v>70</v>
      </c>
      <c r="D690" s="308" t="s">
        <v>39</v>
      </c>
      <c r="E690" s="308" t="s">
        <v>38</v>
      </c>
      <c r="F690" s="304">
        <v>57</v>
      </c>
      <c r="G690" s="272">
        <v>57</v>
      </c>
      <c r="H690" s="272">
        <v>57</v>
      </c>
    </row>
    <row r="691" spans="1:8" ht="94.5">
      <c r="A691" s="302" t="s">
        <v>33</v>
      </c>
      <c r="B691" s="303" t="s">
        <v>417</v>
      </c>
      <c r="C691" s="308" t="s">
        <v>270</v>
      </c>
      <c r="D691" s="308" t="s">
        <v>39</v>
      </c>
      <c r="E691" s="308" t="s">
        <v>38</v>
      </c>
      <c r="F691" s="304">
        <v>32</v>
      </c>
      <c r="G691" s="272">
        <v>32</v>
      </c>
      <c r="H691" s="272">
        <v>32</v>
      </c>
    </row>
    <row r="692" spans="1:8" ht="110.25">
      <c r="A692" s="302" t="s">
        <v>196</v>
      </c>
      <c r="B692" s="303" t="s">
        <v>417</v>
      </c>
      <c r="C692" s="308" t="s">
        <v>206</v>
      </c>
      <c r="D692" s="308" t="s">
        <v>39</v>
      </c>
      <c r="E692" s="308" t="s">
        <v>38</v>
      </c>
      <c r="F692" s="304">
        <v>0</v>
      </c>
      <c r="G692" s="272">
        <v>8</v>
      </c>
      <c r="H692" s="272">
        <v>25</v>
      </c>
    </row>
    <row r="693" spans="1:8" ht="94.5">
      <c r="A693" s="302" t="s">
        <v>33</v>
      </c>
      <c r="B693" s="303" t="s">
        <v>395</v>
      </c>
      <c r="C693" s="308" t="s">
        <v>173</v>
      </c>
      <c r="D693" s="308" t="s">
        <v>39</v>
      </c>
      <c r="E693" s="308" t="s">
        <v>38</v>
      </c>
      <c r="F693" s="304">
        <v>24</v>
      </c>
      <c r="G693" s="272">
        <v>24</v>
      </c>
      <c r="H693" s="272">
        <v>24</v>
      </c>
    </row>
    <row r="694" spans="1:8" ht="94.5">
      <c r="A694" s="302" t="s">
        <v>33</v>
      </c>
      <c r="B694" s="303" t="s">
        <v>392</v>
      </c>
      <c r="C694" s="308" t="s">
        <v>162</v>
      </c>
      <c r="D694" s="308" t="s">
        <v>39</v>
      </c>
      <c r="E694" s="308" t="s">
        <v>38</v>
      </c>
      <c r="F694" s="304">
        <v>31</v>
      </c>
      <c r="G694" s="272">
        <v>31</v>
      </c>
      <c r="H694" s="272">
        <v>31</v>
      </c>
    </row>
    <row r="695" spans="1:8" ht="94.5">
      <c r="A695" s="302" t="s">
        <v>33</v>
      </c>
      <c r="B695" s="303" t="s">
        <v>392</v>
      </c>
      <c r="C695" s="308" t="s">
        <v>173</v>
      </c>
      <c r="D695" s="308" t="s">
        <v>39</v>
      </c>
      <c r="E695" s="308" t="s">
        <v>38</v>
      </c>
      <c r="F695" s="304">
        <v>20</v>
      </c>
      <c r="G695" s="272">
        <v>20</v>
      </c>
      <c r="H695" s="272">
        <v>20</v>
      </c>
    </row>
    <row r="696" spans="1:8" ht="94.5">
      <c r="A696" s="302" t="s">
        <v>33</v>
      </c>
      <c r="B696" s="303" t="s">
        <v>392</v>
      </c>
      <c r="C696" s="308" t="s">
        <v>37</v>
      </c>
      <c r="D696" s="308" t="s">
        <v>36</v>
      </c>
      <c r="E696" s="308" t="s">
        <v>38</v>
      </c>
      <c r="F696" s="304">
        <v>5</v>
      </c>
      <c r="G696" s="272">
        <v>5</v>
      </c>
      <c r="H696" s="272">
        <v>5</v>
      </c>
    </row>
    <row r="697" spans="1:8" ht="94.5">
      <c r="A697" s="302" t="s">
        <v>33</v>
      </c>
      <c r="B697" s="303" t="s">
        <v>392</v>
      </c>
      <c r="C697" s="308" t="s">
        <v>37</v>
      </c>
      <c r="D697" s="308" t="s">
        <v>39</v>
      </c>
      <c r="E697" s="308" t="s">
        <v>38</v>
      </c>
      <c r="F697" s="304">
        <v>19</v>
      </c>
      <c r="G697" s="272">
        <v>19</v>
      </c>
      <c r="H697" s="272">
        <v>19</v>
      </c>
    </row>
    <row r="698" spans="1:8" ht="94.5">
      <c r="A698" s="302" t="s">
        <v>33</v>
      </c>
      <c r="B698" s="303" t="s">
        <v>392</v>
      </c>
      <c r="C698" s="308" t="s">
        <v>35</v>
      </c>
      <c r="D698" s="308" t="s">
        <v>36</v>
      </c>
      <c r="E698" s="308" t="s">
        <v>38</v>
      </c>
      <c r="F698" s="304">
        <v>16</v>
      </c>
      <c r="G698" s="272">
        <v>16</v>
      </c>
      <c r="H698" s="272">
        <v>16</v>
      </c>
    </row>
    <row r="699" spans="1:8" ht="110.25">
      <c r="A699" s="302" t="s">
        <v>196</v>
      </c>
      <c r="B699" s="303" t="s">
        <v>420</v>
      </c>
      <c r="C699" s="308" t="s">
        <v>206</v>
      </c>
      <c r="D699" s="308" t="s">
        <v>39</v>
      </c>
      <c r="E699" s="308" t="s">
        <v>38</v>
      </c>
      <c r="F699" s="304">
        <v>16</v>
      </c>
      <c r="G699" s="272">
        <v>16</v>
      </c>
      <c r="H699" s="272">
        <v>16</v>
      </c>
    </row>
    <row r="700" spans="1:8" ht="94.5">
      <c r="A700" s="302" t="s">
        <v>33</v>
      </c>
      <c r="B700" s="303" t="s">
        <v>420</v>
      </c>
      <c r="C700" s="308" t="s">
        <v>270</v>
      </c>
      <c r="D700" s="308" t="s">
        <v>39</v>
      </c>
      <c r="E700" s="308" t="s">
        <v>38</v>
      </c>
      <c r="F700" s="304">
        <v>23</v>
      </c>
      <c r="G700" s="272">
        <v>23</v>
      </c>
      <c r="H700" s="272">
        <v>23</v>
      </c>
    </row>
    <row r="701" spans="1:8" ht="94.5">
      <c r="A701" s="302" t="s">
        <v>33</v>
      </c>
      <c r="B701" s="303" t="s">
        <v>420</v>
      </c>
      <c r="C701" s="308" t="s">
        <v>173</v>
      </c>
      <c r="D701" s="308" t="s">
        <v>39</v>
      </c>
      <c r="E701" s="308" t="s">
        <v>38</v>
      </c>
      <c r="F701" s="304">
        <v>18</v>
      </c>
      <c r="G701" s="272">
        <v>18</v>
      </c>
      <c r="H701" s="272">
        <v>18</v>
      </c>
    </row>
    <row r="702" spans="1:8" ht="94.5">
      <c r="A702" s="302" t="s">
        <v>33</v>
      </c>
      <c r="B702" s="303" t="s">
        <v>396</v>
      </c>
      <c r="C702" s="308" t="s">
        <v>430</v>
      </c>
      <c r="D702" s="308" t="s">
        <v>39</v>
      </c>
      <c r="E702" s="308" t="s">
        <v>38</v>
      </c>
      <c r="F702" s="304">
        <v>8</v>
      </c>
      <c r="G702" s="272">
        <v>8</v>
      </c>
      <c r="H702" s="272">
        <v>8</v>
      </c>
    </row>
    <row r="703" spans="1:8" ht="94.5">
      <c r="A703" s="302" t="s">
        <v>33</v>
      </c>
      <c r="B703" s="303" t="s">
        <v>396</v>
      </c>
      <c r="C703" s="308" t="s">
        <v>130</v>
      </c>
      <c r="D703" s="308" t="s">
        <v>36</v>
      </c>
      <c r="E703" s="308" t="s">
        <v>34</v>
      </c>
      <c r="F703" s="304">
        <v>26</v>
      </c>
      <c r="G703" s="272">
        <v>26</v>
      </c>
      <c r="H703" s="272">
        <v>26</v>
      </c>
    </row>
    <row r="704" spans="1:8" ht="94.5">
      <c r="A704" s="302" t="s">
        <v>33</v>
      </c>
      <c r="B704" s="303" t="s">
        <v>396</v>
      </c>
      <c r="C704" s="308" t="s">
        <v>98</v>
      </c>
      <c r="D704" s="308" t="s">
        <v>36</v>
      </c>
      <c r="E704" s="308" t="s">
        <v>34</v>
      </c>
      <c r="F704" s="304">
        <v>17</v>
      </c>
      <c r="G704" s="272">
        <v>17</v>
      </c>
      <c r="H704" s="272">
        <v>17</v>
      </c>
    </row>
    <row r="705" spans="1:8" ht="94.5">
      <c r="A705" s="302" t="s">
        <v>33</v>
      </c>
      <c r="B705" s="303" t="s">
        <v>396</v>
      </c>
      <c r="C705" s="308" t="s">
        <v>85</v>
      </c>
      <c r="D705" s="308" t="s">
        <v>36</v>
      </c>
      <c r="E705" s="308" t="s">
        <v>34</v>
      </c>
      <c r="F705" s="304">
        <v>14</v>
      </c>
      <c r="G705" s="272">
        <v>14</v>
      </c>
      <c r="H705" s="272">
        <v>14</v>
      </c>
    </row>
    <row r="706" spans="1:8" ht="94.5">
      <c r="A706" s="302" t="s">
        <v>33</v>
      </c>
      <c r="B706" s="303" t="s">
        <v>396</v>
      </c>
      <c r="C706" s="308" t="s">
        <v>37</v>
      </c>
      <c r="D706" s="308" t="s">
        <v>36</v>
      </c>
      <c r="E706" s="308" t="s">
        <v>34</v>
      </c>
      <c r="F706" s="304">
        <v>20</v>
      </c>
      <c r="G706" s="272">
        <v>20</v>
      </c>
      <c r="H706" s="272">
        <v>20</v>
      </c>
    </row>
    <row r="707" spans="1:8" ht="110.25">
      <c r="A707" s="302" t="s">
        <v>196</v>
      </c>
      <c r="B707" s="303" t="s">
        <v>396</v>
      </c>
      <c r="C707" s="308" t="s">
        <v>202</v>
      </c>
      <c r="D707" s="308" t="s">
        <v>39</v>
      </c>
      <c r="E707" s="308" t="s">
        <v>38</v>
      </c>
      <c r="F707" s="304">
        <v>26</v>
      </c>
      <c r="G707" s="272">
        <v>26</v>
      </c>
      <c r="H707" s="272">
        <v>26</v>
      </c>
    </row>
    <row r="708" spans="1:8" ht="94.5">
      <c r="A708" s="302" t="s">
        <v>33</v>
      </c>
      <c r="B708" s="303" t="s">
        <v>394</v>
      </c>
      <c r="C708" s="308" t="s">
        <v>270</v>
      </c>
      <c r="D708" s="308" t="s">
        <v>39</v>
      </c>
      <c r="E708" s="308" t="s">
        <v>38</v>
      </c>
      <c r="F708" s="304">
        <v>38</v>
      </c>
      <c r="G708" s="272">
        <v>38</v>
      </c>
      <c r="H708" s="272">
        <v>38</v>
      </c>
    </row>
    <row r="709" spans="1:8" ht="94.5">
      <c r="A709" s="302" t="s">
        <v>33</v>
      </c>
      <c r="B709" s="303" t="s">
        <v>394</v>
      </c>
      <c r="C709" s="308" t="s">
        <v>270</v>
      </c>
      <c r="D709" s="308" t="s">
        <v>36</v>
      </c>
      <c r="E709" s="308" t="s">
        <v>34</v>
      </c>
      <c r="F709" s="304">
        <v>19</v>
      </c>
      <c r="G709" s="272">
        <v>19</v>
      </c>
      <c r="H709" s="272">
        <v>19</v>
      </c>
    </row>
    <row r="710" spans="1:8" ht="94.5">
      <c r="A710" s="302" t="s">
        <v>33</v>
      </c>
      <c r="B710" s="303" t="s">
        <v>400</v>
      </c>
      <c r="C710" s="308" t="s">
        <v>37</v>
      </c>
      <c r="D710" s="308" t="s">
        <v>36</v>
      </c>
      <c r="E710" s="308" t="s">
        <v>34</v>
      </c>
      <c r="F710" s="304">
        <v>0</v>
      </c>
      <c r="G710" s="272">
        <v>4</v>
      </c>
      <c r="H710" s="272">
        <v>15</v>
      </c>
    </row>
    <row r="711" spans="1:8" ht="110.25">
      <c r="A711" s="302" t="s">
        <v>546</v>
      </c>
      <c r="B711" s="303" t="s">
        <v>400</v>
      </c>
      <c r="C711" s="308" t="s">
        <v>206</v>
      </c>
      <c r="D711" s="308" t="s">
        <v>39</v>
      </c>
      <c r="E711" s="308" t="s">
        <v>38</v>
      </c>
      <c r="F711" s="304">
        <v>8</v>
      </c>
      <c r="G711" s="272">
        <v>25</v>
      </c>
      <c r="H711" s="272">
        <v>20</v>
      </c>
    </row>
    <row r="712" spans="1:8" ht="110.25">
      <c r="A712" s="302" t="s">
        <v>546</v>
      </c>
      <c r="B712" s="303" t="s">
        <v>400</v>
      </c>
      <c r="C712" s="308" t="s">
        <v>269</v>
      </c>
      <c r="D712" s="308" t="s">
        <v>39</v>
      </c>
      <c r="E712" s="308" t="s">
        <v>38</v>
      </c>
      <c r="F712" s="304">
        <v>0</v>
      </c>
      <c r="G712" s="272">
        <v>6</v>
      </c>
      <c r="H712" s="272">
        <v>25</v>
      </c>
    </row>
    <row r="713" spans="1:8" ht="94.5">
      <c r="A713" s="302" t="s">
        <v>547</v>
      </c>
      <c r="B713" s="303" t="s">
        <v>426</v>
      </c>
      <c r="C713" s="308" t="s">
        <v>37</v>
      </c>
      <c r="D713" s="308" t="s">
        <v>39</v>
      </c>
      <c r="E713" s="308" t="s">
        <v>38</v>
      </c>
      <c r="F713" s="304">
        <v>37</v>
      </c>
      <c r="G713" s="272">
        <v>37</v>
      </c>
      <c r="H713" s="272">
        <v>37</v>
      </c>
    </row>
    <row r="714" spans="1:8" ht="94.5">
      <c r="A714" s="302" t="s">
        <v>547</v>
      </c>
      <c r="B714" s="303" t="s">
        <v>426</v>
      </c>
      <c r="C714" s="308" t="s">
        <v>37</v>
      </c>
      <c r="D714" s="308" t="s">
        <v>36</v>
      </c>
      <c r="E714" s="308" t="s">
        <v>34</v>
      </c>
      <c r="F714" s="304">
        <v>37</v>
      </c>
      <c r="G714" s="272">
        <v>37</v>
      </c>
      <c r="H714" s="272">
        <v>37</v>
      </c>
    </row>
    <row r="715" spans="1:8" ht="110.25">
      <c r="A715" s="302" t="s">
        <v>546</v>
      </c>
      <c r="B715" s="303" t="s">
        <v>408</v>
      </c>
      <c r="C715" s="308" t="s">
        <v>248</v>
      </c>
      <c r="D715" s="308" t="s">
        <v>39</v>
      </c>
      <c r="E715" s="308" t="s">
        <v>38</v>
      </c>
      <c r="F715" s="304">
        <v>34</v>
      </c>
      <c r="G715" s="272">
        <v>34</v>
      </c>
      <c r="H715" s="272">
        <v>34</v>
      </c>
    </row>
    <row r="716" spans="1:8" ht="110.25">
      <c r="A716" s="302" t="s">
        <v>546</v>
      </c>
      <c r="B716" s="303" t="s">
        <v>408</v>
      </c>
      <c r="C716" s="308" t="s">
        <v>550</v>
      </c>
      <c r="D716" s="308" t="s">
        <v>39</v>
      </c>
      <c r="E716" s="308" t="s">
        <v>38</v>
      </c>
      <c r="F716" s="304">
        <v>18</v>
      </c>
      <c r="G716" s="272">
        <v>18</v>
      </c>
      <c r="H716" s="272">
        <v>18</v>
      </c>
    </row>
    <row r="717" spans="1:8" ht="94.5">
      <c r="A717" s="302" t="s">
        <v>547</v>
      </c>
      <c r="B717" s="303" t="s">
        <v>427</v>
      </c>
      <c r="C717" s="308" t="s">
        <v>213</v>
      </c>
      <c r="D717" s="308" t="s">
        <v>39</v>
      </c>
      <c r="E717" s="308" t="s">
        <v>38</v>
      </c>
      <c r="F717" s="304">
        <v>33</v>
      </c>
      <c r="G717" s="272">
        <v>33</v>
      </c>
      <c r="H717" s="272">
        <v>33</v>
      </c>
    </row>
    <row r="718" spans="1:8" ht="110.25">
      <c r="A718" s="302" t="s">
        <v>546</v>
      </c>
      <c r="B718" s="303" t="s">
        <v>422</v>
      </c>
      <c r="C718" s="308" t="s">
        <v>552</v>
      </c>
      <c r="D718" s="308" t="s">
        <v>39</v>
      </c>
      <c r="E718" s="308" t="s">
        <v>34</v>
      </c>
      <c r="F718" s="304">
        <v>13</v>
      </c>
      <c r="G718" s="272">
        <v>13</v>
      </c>
      <c r="H718" s="272">
        <v>13</v>
      </c>
    </row>
    <row r="719" spans="1:8" ht="94.5">
      <c r="A719" s="302" t="s">
        <v>547</v>
      </c>
      <c r="B719" s="303" t="s">
        <v>426</v>
      </c>
      <c r="C719" s="308" t="s">
        <v>608</v>
      </c>
      <c r="D719" s="308" t="s">
        <v>36</v>
      </c>
      <c r="E719" s="308" t="s">
        <v>34</v>
      </c>
      <c r="F719" s="304">
        <v>5</v>
      </c>
      <c r="G719" s="272">
        <v>5</v>
      </c>
      <c r="H719" s="272">
        <v>5</v>
      </c>
    </row>
    <row r="720" spans="1:8" ht="110.25">
      <c r="A720" s="317" t="s">
        <v>196</v>
      </c>
      <c r="B720" s="305" t="s">
        <v>397</v>
      </c>
      <c r="C720" s="318" t="s">
        <v>641</v>
      </c>
      <c r="D720" s="318" t="s">
        <v>39</v>
      </c>
      <c r="E720" s="318" t="s">
        <v>38</v>
      </c>
      <c r="F720" s="306">
        <v>8</v>
      </c>
      <c r="G720" s="307">
        <v>8</v>
      </c>
      <c r="H720" s="307">
        <v>8</v>
      </c>
    </row>
    <row r="721" spans="1:8" ht="47.25">
      <c r="A721" s="278" t="s">
        <v>668</v>
      </c>
      <c r="B721" s="279" t="s">
        <v>572</v>
      </c>
      <c r="C721" s="323"/>
      <c r="D721" s="323"/>
      <c r="E721" s="323"/>
      <c r="F721" s="280">
        <v>35729</v>
      </c>
      <c r="G721" s="281">
        <v>35729</v>
      </c>
      <c r="H721" s="281">
        <v>35729</v>
      </c>
    </row>
    <row r="722" spans="1:8" ht="47.25">
      <c r="A722" s="278" t="s">
        <v>668</v>
      </c>
      <c r="B722" s="279" t="s">
        <v>573</v>
      </c>
      <c r="C722" s="323"/>
      <c r="D722" s="323"/>
      <c r="E722" s="323"/>
      <c r="F722" s="280">
        <v>123280</v>
      </c>
      <c r="G722" s="281">
        <v>123280</v>
      </c>
      <c r="H722" s="281">
        <v>123280</v>
      </c>
    </row>
    <row r="723" spans="1:8" ht="47.25">
      <c r="A723" s="278" t="s">
        <v>668</v>
      </c>
      <c r="B723" s="279" t="s">
        <v>574</v>
      </c>
      <c r="C723" s="323"/>
      <c r="D723" s="323"/>
      <c r="E723" s="323"/>
      <c r="F723" s="280">
        <v>115574</v>
      </c>
      <c r="G723" s="281">
        <v>115574</v>
      </c>
      <c r="H723" s="281">
        <v>115574</v>
      </c>
    </row>
    <row r="724" spans="1:8" ht="47.25">
      <c r="A724" s="278" t="s">
        <v>668</v>
      </c>
      <c r="B724" s="279" t="s">
        <v>575</v>
      </c>
      <c r="C724" s="323"/>
      <c r="D724" s="323"/>
      <c r="E724" s="323"/>
      <c r="F724" s="280">
        <v>47557</v>
      </c>
      <c r="G724" s="281">
        <v>47557</v>
      </c>
      <c r="H724" s="281">
        <v>47557</v>
      </c>
    </row>
    <row r="725" spans="1:8" ht="47.25">
      <c r="A725" s="278" t="s">
        <v>668</v>
      </c>
      <c r="B725" s="279" t="s">
        <v>576</v>
      </c>
      <c r="C725" s="323"/>
      <c r="D725" s="323"/>
      <c r="E725" s="323"/>
      <c r="F725" s="280">
        <v>118008</v>
      </c>
      <c r="G725" s="281">
        <v>128094</v>
      </c>
      <c r="H725" s="281">
        <v>128094</v>
      </c>
    </row>
    <row r="726" spans="1:8" ht="47.25">
      <c r="A726" s="278" t="s">
        <v>668</v>
      </c>
      <c r="B726" s="279" t="s">
        <v>577</v>
      </c>
      <c r="C726" s="323"/>
      <c r="D726" s="323"/>
      <c r="E726" s="323"/>
      <c r="F726" s="280">
        <v>270606</v>
      </c>
      <c r="G726" s="281">
        <v>270606</v>
      </c>
      <c r="H726" s="281">
        <v>270606</v>
      </c>
    </row>
    <row r="727" spans="1:8" ht="47.25">
      <c r="A727" s="278" t="s">
        <v>668</v>
      </c>
      <c r="B727" s="279" t="s">
        <v>578</v>
      </c>
      <c r="C727" s="323"/>
      <c r="D727" s="323"/>
      <c r="E727" s="323"/>
      <c r="F727" s="280">
        <v>119639</v>
      </c>
      <c r="G727" s="281">
        <v>119639</v>
      </c>
      <c r="H727" s="281">
        <v>119639</v>
      </c>
    </row>
    <row r="728" spans="1:8" ht="47.25">
      <c r="A728" s="278" t="s">
        <v>668</v>
      </c>
      <c r="B728" s="279" t="s">
        <v>579</v>
      </c>
      <c r="C728" s="323"/>
      <c r="D728" s="323"/>
      <c r="E728" s="323"/>
      <c r="F728" s="280">
        <v>32703</v>
      </c>
      <c r="G728" s="281">
        <v>32703</v>
      </c>
      <c r="H728" s="281">
        <v>32703</v>
      </c>
    </row>
    <row r="729" spans="1:8" ht="47.25">
      <c r="A729" s="278" t="s">
        <v>668</v>
      </c>
      <c r="B729" s="279" t="s">
        <v>580</v>
      </c>
      <c r="C729" s="323"/>
      <c r="D729" s="323"/>
      <c r="E729" s="323"/>
      <c r="F729" s="280">
        <v>50317</v>
      </c>
      <c r="G729" s="281">
        <v>50317</v>
      </c>
      <c r="H729" s="281">
        <v>50317</v>
      </c>
    </row>
    <row r="730" spans="1:8" ht="47.25">
      <c r="A730" s="278" t="s">
        <v>668</v>
      </c>
      <c r="B730" s="279" t="s">
        <v>581</v>
      </c>
      <c r="C730" s="323"/>
      <c r="D730" s="323"/>
      <c r="E730" s="323"/>
      <c r="F730" s="280">
        <v>16540</v>
      </c>
      <c r="G730" s="281">
        <v>16540</v>
      </c>
      <c r="H730" s="281">
        <v>16540</v>
      </c>
    </row>
    <row r="731" spans="1:8" ht="47.25">
      <c r="A731" s="278" t="s">
        <v>668</v>
      </c>
      <c r="B731" s="279" t="s">
        <v>582</v>
      </c>
      <c r="C731" s="323"/>
      <c r="D731" s="323"/>
      <c r="E731" s="323"/>
      <c r="F731" s="280">
        <v>33960</v>
      </c>
      <c r="G731" s="281">
        <v>33960</v>
      </c>
      <c r="H731" s="281">
        <v>33960</v>
      </c>
    </row>
    <row r="732" spans="1:8" ht="47.25">
      <c r="A732" s="278" t="s">
        <v>668</v>
      </c>
      <c r="B732" s="279" t="s">
        <v>583</v>
      </c>
      <c r="C732" s="323"/>
      <c r="D732" s="323"/>
      <c r="E732" s="323"/>
      <c r="F732" s="280">
        <v>55500</v>
      </c>
      <c r="G732" s="281">
        <v>55500</v>
      </c>
      <c r="H732" s="281">
        <v>55500</v>
      </c>
    </row>
    <row r="733" spans="1:8" ht="47.25">
      <c r="A733" s="278" t="s">
        <v>668</v>
      </c>
      <c r="B733" s="279" t="s">
        <v>584</v>
      </c>
      <c r="C733" s="323"/>
      <c r="D733" s="323"/>
      <c r="E733" s="323"/>
      <c r="F733" s="280">
        <v>20450</v>
      </c>
      <c r="G733" s="281">
        <v>20450</v>
      </c>
      <c r="H733" s="281">
        <v>20450</v>
      </c>
    </row>
    <row r="734" spans="1:8" ht="47.25">
      <c r="A734" s="278" t="s">
        <v>668</v>
      </c>
      <c r="B734" s="279" t="s">
        <v>585</v>
      </c>
      <c r="C734" s="323"/>
      <c r="D734" s="323"/>
      <c r="E734" s="323"/>
      <c r="F734" s="280">
        <v>25000</v>
      </c>
      <c r="G734" s="281">
        <v>25000</v>
      </c>
      <c r="H734" s="281">
        <v>25000</v>
      </c>
    </row>
    <row r="735" spans="1:8" ht="47.25">
      <c r="A735" s="278" t="s">
        <v>668</v>
      </c>
      <c r="B735" s="279" t="s">
        <v>586</v>
      </c>
      <c r="C735" s="323"/>
      <c r="D735" s="323"/>
      <c r="E735" s="323"/>
      <c r="F735" s="280">
        <v>5875</v>
      </c>
      <c r="G735" s="281">
        <v>5875</v>
      </c>
      <c r="H735" s="281">
        <v>5875</v>
      </c>
    </row>
    <row r="736" spans="1:8" ht="47.25">
      <c r="A736" s="278" t="s">
        <v>668</v>
      </c>
      <c r="B736" s="279" t="s">
        <v>587</v>
      </c>
      <c r="C736" s="323"/>
      <c r="D736" s="323"/>
      <c r="E736" s="323"/>
      <c r="F736" s="280">
        <v>12824</v>
      </c>
      <c r="G736" s="281">
        <v>12824</v>
      </c>
      <c r="H736" s="281">
        <v>12824</v>
      </c>
    </row>
    <row r="737" spans="1:8" ht="47.25">
      <c r="A737" s="278" t="s">
        <v>668</v>
      </c>
      <c r="B737" s="279" t="s">
        <v>588</v>
      </c>
      <c r="C737" s="323"/>
      <c r="D737" s="323"/>
      <c r="E737" s="323"/>
      <c r="F737" s="280">
        <v>31200</v>
      </c>
      <c r="G737" s="281">
        <v>31200</v>
      </c>
      <c r="H737" s="281">
        <v>31200</v>
      </c>
    </row>
    <row r="738" spans="1:8" ht="47.25">
      <c r="A738" s="278" t="s">
        <v>668</v>
      </c>
      <c r="B738" s="279" t="s">
        <v>589</v>
      </c>
      <c r="C738" s="323"/>
      <c r="D738" s="323"/>
      <c r="E738" s="323"/>
      <c r="F738" s="280">
        <v>17700</v>
      </c>
      <c r="G738" s="281">
        <v>17700</v>
      </c>
      <c r="H738" s="281">
        <v>17700</v>
      </c>
    </row>
    <row r="739" spans="1:8" ht="47.25">
      <c r="A739" s="278" t="s">
        <v>668</v>
      </c>
      <c r="B739" s="279" t="s">
        <v>590</v>
      </c>
      <c r="C739" s="323"/>
      <c r="D739" s="323"/>
      <c r="E739" s="323"/>
      <c r="F739" s="280">
        <v>114599</v>
      </c>
      <c r="G739" s="281">
        <v>114599</v>
      </c>
      <c r="H739" s="281">
        <v>114599</v>
      </c>
    </row>
    <row r="740" spans="1:8" ht="47.25">
      <c r="A740" s="278" t="s">
        <v>668</v>
      </c>
      <c r="B740" s="324" t="s">
        <v>570</v>
      </c>
      <c r="C740" s="325"/>
      <c r="D740" s="325"/>
      <c r="E740" s="325"/>
      <c r="F740" s="326">
        <v>8400</v>
      </c>
      <c r="G740" s="327">
        <v>8400</v>
      </c>
      <c r="H740" s="327">
        <v>8400</v>
      </c>
    </row>
    <row r="741" spans="1:8" ht="47.25">
      <c r="A741" s="331" t="s">
        <v>669</v>
      </c>
      <c r="B741" s="332" t="s">
        <v>600</v>
      </c>
      <c r="C741" s="328"/>
      <c r="D741" s="328"/>
      <c r="E741" s="328"/>
      <c r="F741" s="329">
        <v>305738</v>
      </c>
      <c r="G741" s="330">
        <v>305738</v>
      </c>
      <c r="H741" s="330">
        <v>305738</v>
      </c>
    </row>
    <row r="742" spans="1:8" ht="47.25">
      <c r="A742" s="331" t="s">
        <v>669</v>
      </c>
      <c r="B742" s="269" t="s">
        <v>563</v>
      </c>
      <c r="C742" s="273"/>
      <c r="D742" s="273"/>
      <c r="E742" s="273"/>
      <c r="F742" s="270">
        <v>0</v>
      </c>
      <c r="G742" s="271">
        <v>5400</v>
      </c>
      <c r="H742" s="271">
        <v>5400</v>
      </c>
    </row>
    <row r="743" spans="1:8" ht="31.5">
      <c r="A743" s="333" t="s">
        <v>670</v>
      </c>
      <c r="B743" s="319" t="s">
        <v>603</v>
      </c>
      <c r="C743" s="320"/>
      <c r="D743" s="320"/>
      <c r="E743" s="320"/>
      <c r="F743" s="321">
        <v>137</v>
      </c>
      <c r="G743" s="322">
        <v>137</v>
      </c>
      <c r="H743" s="322">
        <v>137</v>
      </c>
    </row>
    <row r="744" spans="1:8" ht="31.5">
      <c r="A744" s="302" t="s">
        <v>671</v>
      </c>
      <c r="B744" s="303" t="s">
        <v>393</v>
      </c>
      <c r="C744" s="301"/>
      <c r="D744" s="301"/>
      <c r="E744" s="308"/>
      <c r="F744" s="304">
        <v>10</v>
      </c>
      <c r="G744" s="272">
        <v>10</v>
      </c>
      <c r="H744" s="272">
        <v>10</v>
      </c>
    </row>
    <row r="745" spans="1:8" ht="31.5">
      <c r="A745" s="302" t="s">
        <v>671</v>
      </c>
      <c r="B745" s="303" t="s">
        <v>603</v>
      </c>
      <c r="C745" s="301"/>
      <c r="D745" s="301"/>
      <c r="E745" s="308"/>
      <c r="F745" s="304">
        <v>125</v>
      </c>
      <c r="G745" s="272">
        <v>125</v>
      </c>
      <c r="H745" s="272">
        <v>125</v>
      </c>
    </row>
    <row r="746" spans="1:8" ht="47.25">
      <c r="A746" s="302" t="s">
        <v>671</v>
      </c>
      <c r="B746" s="305" t="s">
        <v>561</v>
      </c>
      <c r="C746" s="316"/>
      <c r="D746" s="316"/>
      <c r="E746" s="318"/>
      <c r="F746" s="306">
        <v>4</v>
      </c>
      <c r="G746" s="307">
        <v>4</v>
      </c>
      <c r="H746" s="307">
        <v>4</v>
      </c>
    </row>
    <row r="747" spans="1:8" ht="31.5">
      <c r="A747" s="274" t="s">
        <v>672</v>
      </c>
      <c r="B747" s="275" t="s">
        <v>592</v>
      </c>
      <c r="C747" s="335"/>
      <c r="D747" s="335"/>
      <c r="E747" s="336"/>
      <c r="F747" s="276">
        <v>2000</v>
      </c>
      <c r="G747" s="277">
        <v>2000</v>
      </c>
      <c r="H747" s="277">
        <v>2000</v>
      </c>
    </row>
    <row r="748" spans="1:8" ht="31.5">
      <c r="A748" s="274" t="s">
        <v>672</v>
      </c>
      <c r="B748" s="334" t="s">
        <v>593</v>
      </c>
      <c r="C748" s="337"/>
      <c r="D748" s="337"/>
      <c r="E748" s="338"/>
      <c r="F748" s="339">
        <v>1800</v>
      </c>
      <c r="G748" s="340">
        <v>1800</v>
      </c>
      <c r="H748" s="340">
        <v>1800</v>
      </c>
    </row>
    <row r="749" spans="1:8" ht="31.5">
      <c r="A749" s="285" t="s">
        <v>673</v>
      </c>
      <c r="B749" s="309" t="s">
        <v>593</v>
      </c>
      <c r="C749" s="286"/>
      <c r="D749" s="286"/>
      <c r="E749" s="286" t="s">
        <v>290</v>
      </c>
      <c r="F749" s="288">
        <v>880</v>
      </c>
      <c r="G749" s="288">
        <f aca="true" t="shared" si="0" ref="G749:H752">F749</f>
        <v>880</v>
      </c>
      <c r="H749" s="288">
        <f t="shared" si="0"/>
        <v>880</v>
      </c>
    </row>
    <row r="750" spans="1:8" ht="47.25">
      <c r="A750" s="285" t="s">
        <v>673</v>
      </c>
      <c r="B750" s="309" t="s">
        <v>593</v>
      </c>
      <c r="C750" s="286"/>
      <c r="D750" s="286"/>
      <c r="E750" s="286" t="s">
        <v>291</v>
      </c>
      <c r="F750" s="288">
        <v>940</v>
      </c>
      <c r="G750" s="288">
        <f t="shared" si="0"/>
        <v>940</v>
      </c>
      <c r="H750" s="288">
        <f t="shared" si="0"/>
        <v>940</v>
      </c>
    </row>
    <row r="751" spans="1:8" ht="47.25">
      <c r="A751" s="285" t="s">
        <v>673</v>
      </c>
      <c r="B751" s="309" t="s">
        <v>593</v>
      </c>
      <c r="C751" s="286"/>
      <c r="D751" s="286"/>
      <c r="E751" s="286" t="s">
        <v>149</v>
      </c>
      <c r="F751" s="288">
        <v>940</v>
      </c>
      <c r="G751" s="288">
        <f t="shared" si="0"/>
        <v>940</v>
      </c>
      <c r="H751" s="288">
        <f t="shared" si="0"/>
        <v>940</v>
      </c>
    </row>
    <row r="752" spans="1:8" ht="31.5">
      <c r="A752" s="285" t="s">
        <v>673</v>
      </c>
      <c r="B752" s="312" t="s">
        <v>593</v>
      </c>
      <c r="C752" s="341"/>
      <c r="D752" s="341"/>
      <c r="E752" s="341" t="s">
        <v>606</v>
      </c>
      <c r="F752" s="314">
        <v>90</v>
      </c>
      <c r="G752" s="314">
        <f t="shared" si="0"/>
        <v>90</v>
      </c>
      <c r="H752" s="314">
        <f t="shared" si="0"/>
        <v>90</v>
      </c>
    </row>
    <row r="753" spans="1:8" ht="63">
      <c r="A753" s="343" t="s">
        <v>674</v>
      </c>
      <c r="B753" s="342" t="s">
        <v>595</v>
      </c>
      <c r="C753" s="325"/>
      <c r="D753" s="325"/>
      <c r="E753" s="325"/>
      <c r="F753" s="326">
        <v>143</v>
      </c>
      <c r="G753" s="327">
        <v>143</v>
      </c>
      <c r="H753" s="327">
        <v>143</v>
      </c>
    </row>
    <row r="754" spans="1:8" ht="47.25">
      <c r="A754" s="268" t="s">
        <v>675</v>
      </c>
      <c r="B754" s="269" t="s">
        <v>335</v>
      </c>
      <c r="C754" s="273"/>
      <c r="D754" s="273"/>
      <c r="E754" s="273"/>
      <c r="F754" s="270">
        <v>29</v>
      </c>
      <c r="G754" s="271">
        <v>29</v>
      </c>
      <c r="H754" s="271">
        <v>29</v>
      </c>
    </row>
    <row r="755" spans="1:8" ht="31.5">
      <c r="A755" s="268" t="s">
        <v>675</v>
      </c>
      <c r="B755" s="269" t="s">
        <v>336</v>
      </c>
      <c r="C755" s="273"/>
      <c r="D755" s="273"/>
      <c r="E755" s="273"/>
      <c r="F755" s="270">
        <v>171</v>
      </c>
      <c r="G755" s="271">
        <v>171</v>
      </c>
      <c r="H755" s="271">
        <v>171</v>
      </c>
    </row>
    <row r="756" spans="1:8" ht="15.75">
      <c r="A756" s="268" t="s">
        <v>675</v>
      </c>
      <c r="B756" s="332" t="s">
        <v>410</v>
      </c>
      <c r="C756" s="328"/>
      <c r="D756" s="328"/>
      <c r="E756" s="328"/>
      <c r="F756" s="329">
        <v>181</v>
      </c>
      <c r="G756" s="330">
        <v>181</v>
      </c>
      <c r="H756" s="330">
        <v>181</v>
      </c>
    </row>
    <row r="757" spans="1:8" ht="63">
      <c r="A757" s="333" t="s">
        <v>677</v>
      </c>
      <c r="B757" s="319" t="s">
        <v>600</v>
      </c>
      <c r="C757" s="344"/>
      <c r="D757" s="344"/>
      <c r="E757" s="320"/>
      <c r="F757" s="321">
        <v>232</v>
      </c>
      <c r="G757" s="322">
        <v>232</v>
      </c>
      <c r="H757" s="322">
        <v>232</v>
      </c>
    </row>
  </sheetData>
  <sheetProtection/>
  <printOptions/>
  <pageMargins left="0.7" right="0.7" top="0.75" bottom="0.75" header="0.3" footer="0.3"/>
  <pageSetup horizontalDpi="600" verticalDpi="600" orientation="portrait" paperSize="9" scale="42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60" zoomScaleNormal="60" zoomScalePageLayoutView="0" workbookViewId="0" topLeftCell="A1">
      <selection activeCell="B13" sqref="B13"/>
    </sheetView>
  </sheetViews>
  <sheetFormatPr defaultColWidth="9.140625" defaultRowHeight="15"/>
  <cols>
    <col min="1" max="1" width="150.7109375" style="0" customWidth="1"/>
    <col min="2" max="2" width="35.140625" style="0" bestFit="1" customWidth="1"/>
    <col min="3" max="4" width="26.140625" style="0" bestFit="1" customWidth="1"/>
    <col min="5" max="6" width="43.421875" style="0" customWidth="1"/>
    <col min="7" max="8" width="41.421875" style="0" bestFit="1" customWidth="1"/>
  </cols>
  <sheetData>
    <row r="1" spans="1:2" ht="15">
      <c r="A1" s="297" t="s">
        <v>7</v>
      </c>
      <c r="B1" s="298" t="s">
        <v>681</v>
      </c>
    </row>
    <row r="2" ht="15" hidden="1"/>
    <row r="3" spans="1:4" ht="15" hidden="1">
      <c r="A3" s="289"/>
      <c r="B3" s="290" t="s">
        <v>655</v>
      </c>
      <c r="C3" s="291"/>
      <c r="D3" s="292"/>
    </row>
    <row r="4" spans="1:4" ht="30">
      <c r="A4" s="345" t="s">
        <v>654</v>
      </c>
      <c r="B4" s="346" t="s">
        <v>678</v>
      </c>
      <c r="C4" s="347" t="s">
        <v>679</v>
      </c>
      <c r="D4" s="348" t="s">
        <v>680</v>
      </c>
    </row>
    <row r="5" spans="1:4" ht="23.25">
      <c r="A5" s="358" t="s">
        <v>662</v>
      </c>
      <c r="B5" s="349">
        <v>290</v>
      </c>
      <c r="C5" s="350">
        <v>290</v>
      </c>
      <c r="D5" s="351">
        <v>290</v>
      </c>
    </row>
    <row r="6" spans="1:4" ht="23.25">
      <c r="A6" s="359" t="s">
        <v>663</v>
      </c>
      <c r="B6" s="352">
        <v>14107</v>
      </c>
      <c r="C6" s="353">
        <v>14107</v>
      </c>
      <c r="D6" s="354">
        <v>14107</v>
      </c>
    </row>
    <row r="7" spans="1:4" ht="23.25">
      <c r="A7" s="359" t="s">
        <v>38</v>
      </c>
      <c r="B7" s="352">
        <v>19198</v>
      </c>
      <c r="C7" s="353">
        <v>19198</v>
      </c>
      <c r="D7" s="354">
        <v>19198</v>
      </c>
    </row>
    <row r="8" spans="1:4" ht="23.25">
      <c r="A8" s="359" t="s">
        <v>34</v>
      </c>
      <c r="B8" s="352">
        <v>3999</v>
      </c>
      <c r="C8" s="353">
        <v>3999</v>
      </c>
      <c r="D8" s="354">
        <v>3999</v>
      </c>
    </row>
    <row r="9" spans="1:4" ht="23.25">
      <c r="A9" s="359" t="s">
        <v>664</v>
      </c>
      <c r="B9" s="352">
        <v>1195948</v>
      </c>
      <c r="C9" s="353">
        <v>1214805</v>
      </c>
      <c r="D9" s="354">
        <v>1214763</v>
      </c>
    </row>
    <row r="10" spans="1:4" ht="23.25">
      <c r="A10" s="359" t="s">
        <v>665</v>
      </c>
      <c r="B10" s="352">
        <v>218</v>
      </c>
      <c r="C10" s="353">
        <v>208</v>
      </c>
      <c r="D10" s="354">
        <v>208</v>
      </c>
    </row>
    <row r="11" spans="1:4" ht="23.25">
      <c r="A11" s="359" t="s">
        <v>666</v>
      </c>
      <c r="B11" s="352">
        <v>2607</v>
      </c>
      <c r="C11" s="353">
        <v>2607</v>
      </c>
      <c r="D11" s="354">
        <v>2607</v>
      </c>
    </row>
    <row r="12" spans="1:4" ht="46.5">
      <c r="A12" s="359" t="s">
        <v>546</v>
      </c>
      <c r="B12" s="352">
        <v>89</v>
      </c>
      <c r="C12" s="353">
        <v>112</v>
      </c>
      <c r="D12" s="354">
        <v>126</v>
      </c>
    </row>
    <row r="13" spans="1:4" ht="46.5">
      <c r="A13" s="359" t="s">
        <v>196</v>
      </c>
      <c r="B13" s="352">
        <v>3722</v>
      </c>
      <c r="C13" s="353">
        <v>3739</v>
      </c>
      <c r="D13" s="354">
        <v>3781</v>
      </c>
    </row>
    <row r="14" spans="1:4" ht="46.5">
      <c r="A14" s="359" t="s">
        <v>547</v>
      </c>
      <c r="B14" s="352">
        <v>112</v>
      </c>
      <c r="C14" s="353">
        <v>112</v>
      </c>
      <c r="D14" s="354">
        <v>112</v>
      </c>
    </row>
    <row r="15" spans="1:4" ht="46.5">
      <c r="A15" s="359" t="s">
        <v>33</v>
      </c>
      <c r="B15" s="352">
        <v>13755</v>
      </c>
      <c r="C15" s="353">
        <v>13635</v>
      </c>
      <c r="D15" s="354">
        <v>13518</v>
      </c>
    </row>
    <row r="16" spans="1:4" ht="23.25">
      <c r="A16" s="359" t="s">
        <v>668</v>
      </c>
      <c r="B16" s="352">
        <v>1255461</v>
      </c>
      <c r="C16" s="353">
        <v>1265547</v>
      </c>
      <c r="D16" s="354">
        <v>1265547</v>
      </c>
    </row>
    <row r="17" spans="1:4" ht="23.25">
      <c r="A17" s="359" t="s">
        <v>669</v>
      </c>
      <c r="B17" s="352">
        <v>305738</v>
      </c>
      <c r="C17" s="353">
        <v>311138</v>
      </c>
      <c r="D17" s="354">
        <v>311138</v>
      </c>
    </row>
    <row r="18" spans="1:4" ht="23.25">
      <c r="A18" s="359" t="s">
        <v>670</v>
      </c>
      <c r="B18" s="352">
        <v>137</v>
      </c>
      <c r="C18" s="353">
        <v>137</v>
      </c>
      <c r="D18" s="354">
        <v>137</v>
      </c>
    </row>
    <row r="19" spans="1:4" ht="23.25">
      <c r="A19" s="359" t="s">
        <v>671</v>
      </c>
      <c r="B19" s="352">
        <v>139</v>
      </c>
      <c r="C19" s="353">
        <v>139</v>
      </c>
      <c r="D19" s="354">
        <v>139</v>
      </c>
    </row>
    <row r="20" spans="1:4" ht="23.25">
      <c r="A20" s="359" t="s">
        <v>672</v>
      </c>
      <c r="B20" s="352">
        <v>3800</v>
      </c>
      <c r="C20" s="353">
        <v>3800</v>
      </c>
      <c r="D20" s="354">
        <v>3800</v>
      </c>
    </row>
    <row r="21" spans="1:4" ht="23.25">
      <c r="A21" s="359" t="s">
        <v>673</v>
      </c>
      <c r="B21" s="352">
        <v>2850</v>
      </c>
      <c r="C21" s="353">
        <v>2850</v>
      </c>
      <c r="D21" s="354">
        <v>2850</v>
      </c>
    </row>
    <row r="22" spans="1:4" ht="23.25">
      <c r="A22" s="359" t="s">
        <v>674</v>
      </c>
      <c r="B22" s="352">
        <v>143</v>
      </c>
      <c r="C22" s="353">
        <v>143</v>
      </c>
      <c r="D22" s="354">
        <v>143</v>
      </c>
    </row>
    <row r="23" spans="1:4" ht="23.25">
      <c r="A23" s="359" t="s">
        <v>675</v>
      </c>
      <c r="B23" s="352">
        <v>381</v>
      </c>
      <c r="C23" s="353">
        <v>381</v>
      </c>
      <c r="D23" s="354">
        <v>381</v>
      </c>
    </row>
    <row r="24" spans="1:4" ht="46.5">
      <c r="A24" s="360" t="s">
        <v>677</v>
      </c>
      <c r="B24" s="355">
        <v>232</v>
      </c>
      <c r="C24" s="356">
        <v>232</v>
      </c>
      <c r="D24" s="357">
        <v>232</v>
      </c>
    </row>
    <row r="25" spans="1:4" ht="15" hidden="1">
      <c r="A25" s="293" t="s">
        <v>656</v>
      </c>
      <c r="B25" s="294">
        <v>2822926</v>
      </c>
      <c r="C25" s="295">
        <v>2857179</v>
      </c>
      <c r="D25" s="296">
        <v>2857076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X107"/>
  <sheetViews>
    <sheetView view="pageBreakPreview" zoomScale="70" zoomScaleSheetLayoutView="70" zoomScalePageLayoutView="0" workbookViewId="0" topLeftCell="A1">
      <pane xSplit="4" ySplit="11" topLeftCell="E9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12" sqref="K12:M102"/>
    </sheetView>
  </sheetViews>
  <sheetFormatPr defaultColWidth="9.140625" defaultRowHeight="15"/>
  <cols>
    <col min="1" max="1" width="4.7109375" style="22" customWidth="1"/>
    <col min="2" max="2" width="11.140625" style="22" hidden="1" customWidth="1"/>
    <col min="3" max="3" width="34.00390625" style="22" hidden="1" customWidth="1"/>
    <col min="4" max="4" width="46.00390625" style="22" customWidth="1"/>
    <col min="5" max="5" width="11.00390625" style="6" customWidth="1"/>
    <col min="6" max="6" width="11.7109375" style="6" customWidth="1"/>
    <col min="7" max="7" width="11.140625" style="6" customWidth="1"/>
    <col min="8" max="8" width="12.421875" style="6" hidden="1" customWidth="1"/>
    <col min="9" max="9" width="12.421875" style="6" customWidth="1"/>
    <col min="10" max="10" width="12.140625" style="6" hidden="1" customWidth="1"/>
    <col min="11" max="11" width="12.140625" style="6" customWidth="1"/>
    <col min="12" max="12" width="11.8515625" style="1" customWidth="1"/>
    <col min="13" max="13" width="12.00390625" style="1" customWidth="1"/>
    <col min="14" max="14" width="9.140625" style="22" hidden="1" customWidth="1"/>
    <col min="15" max="15" width="9.140625" style="1" hidden="1" customWidth="1"/>
    <col min="16" max="16" width="9.140625" style="22" hidden="1" customWidth="1"/>
    <col min="17" max="21" width="9.140625" style="1" hidden="1" customWidth="1"/>
    <col min="22" max="22" width="0" style="1" hidden="1" customWidth="1"/>
    <col min="23" max="23" width="9.140625" style="1" customWidth="1"/>
    <col min="24" max="24" width="9.7109375" style="1" customWidth="1"/>
    <col min="25" max="16384" width="9.140625" style="1" customWidth="1"/>
  </cols>
  <sheetData>
    <row r="1" spans="1:13" ht="15.75">
      <c r="A1" s="30"/>
      <c r="B1" s="30"/>
      <c r="C1" s="30"/>
      <c r="D1" s="30"/>
      <c r="E1" s="157"/>
      <c r="F1" s="157"/>
      <c r="G1" s="158" t="s">
        <v>13</v>
      </c>
      <c r="H1" s="158"/>
      <c r="I1" s="158"/>
      <c r="J1" s="160"/>
      <c r="K1" s="160"/>
      <c r="L1" s="36"/>
      <c r="M1" s="36"/>
    </row>
    <row r="2" spans="1:13" ht="33" customHeight="1">
      <c r="A2" s="31" t="s">
        <v>287</v>
      </c>
      <c r="B2" s="31"/>
      <c r="C2" s="31"/>
      <c r="D2" s="31"/>
      <c r="E2" s="157"/>
      <c r="F2" s="157"/>
      <c r="G2" s="158" t="s">
        <v>1</v>
      </c>
      <c r="H2" s="158"/>
      <c r="I2" s="158"/>
      <c r="J2" s="160"/>
      <c r="K2" s="160"/>
      <c r="L2" s="36"/>
      <c r="M2" s="36"/>
    </row>
    <row r="3" spans="1:13" ht="34.5" customHeight="1">
      <c r="A3" s="31"/>
      <c r="B3" s="31"/>
      <c r="C3" s="31"/>
      <c r="D3" s="31"/>
      <c r="E3" s="157"/>
      <c r="F3" s="157"/>
      <c r="G3" s="158" t="s">
        <v>3</v>
      </c>
      <c r="H3" s="158"/>
      <c r="I3" s="158"/>
      <c r="J3" s="160"/>
      <c r="K3" s="160"/>
      <c r="L3" s="36"/>
      <c r="M3" s="172"/>
    </row>
    <row r="4" spans="1:13" ht="15.75">
      <c r="A4" s="30"/>
      <c r="B4" s="30"/>
      <c r="C4" s="30"/>
      <c r="D4" s="30"/>
      <c r="E4" s="157"/>
      <c r="F4" s="157"/>
      <c r="G4" s="158" t="s">
        <v>4</v>
      </c>
      <c r="H4" s="158"/>
      <c r="I4" s="158"/>
      <c r="J4" s="158"/>
      <c r="K4" s="158"/>
      <c r="L4" s="31"/>
      <c r="M4" s="36"/>
    </row>
    <row r="5" spans="1:13" ht="15.75">
      <c r="A5" s="30"/>
      <c r="B5" s="30"/>
      <c r="C5" s="30"/>
      <c r="D5" s="30"/>
      <c r="E5" s="157"/>
      <c r="F5" s="157"/>
      <c r="G5" s="158" t="s">
        <v>436</v>
      </c>
      <c r="H5" s="158"/>
      <c r="I5" s="158"/>
      <c r="J5" s="160"/>
      <c r="K5" s="160"/>
      <c r="L5" s="36"/>
      <c r="M5" s="36"/>
    </row>
    <row r="6" spans="1:13" ht="15.75">
      <c r="A6" s="30"/>
      <c r="B6" s="30"/>
      <c r="C6" s="30"/>
      <c r="D6" s="30"/>
      <c r="E6" s="157"/>
      <c r="F6" s="157"/>
      <c r="G6" s="158"/>
      <c r="H6" s="158"/>
      <c r="I6" s="158"/>
      <c r="J6" s="158"/>
      <c r="K6" s="158"/>
      <c r="L6" s="36"/>
      <c r="M6" s="36"/>
    </row>
    <row r="7" spans="1:13" ht="34.5" customHeight="1">
      <c r="A7" s="33"/>
      <c r="B7" s="33"/>
      <c r="C7" s="33"/>
      <c r="D7" s="33"/>
      <c r="E7" s="159"/>
      <c r="F7" s="160"/>
      <c r="G7" s="160"/>
      <c r="H7" s="160"/>
      <c r="I7" s="160"/>
      <c r="J7" s="160"/>
      <c r="K7" s="160"/>
      <c r="L7" s="22"/>
      <c r="M7" s="22"/>
    </row>
    <row r="8" spans="1:13" ht="52.5" customHeight="1">
      <c r="A8" s="361" t="s">
        <v>625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</row>
    <row r="9" spans="1:13" ht="15" customHeight="1">
      <c r="A9" s="173"/>
      <c r="B9" s="173"/>
      <c r="C9" s="173"/>
      <c r="D9" s="173"/>
      <c r="E9" s="174"/>
      <c r="F9" s="174"/>
      <c r="G9" s="174"/>
      <c r="H9" s="174"/>
      <c r="I9" s="174"/>
      <c r="J9" s="174"/>
      <c r="K9" s="174"/>
      <c r="L9" s="173"/>
      <c r="M9" s="173"/>
    </row>
    <row r="10" spans="1:13" ht="35.25" customHeight="1">
      <c r="A10" s="367" t="s">
        <v>6</v>
      </c>
      <c r="B10" s="365" t="s">
        <v>456</v>
      </c>
      <c r="C10" s="365" t="s">
        <v>455</v>
      </c>
      <c r="D10" s="362" t="s">
        <v>7</v>
      </c>
      <c r="E10" s="138" t="s">
        <v>21</v>
      </c>
      <c r="F10" s="139"/>
      <c r="G10" s="139"/>
      <c r="H10" s="139"/>
      <c r="I10" s="139"/>
      <c r="J10" s="139"/>
      <c r="K10" s="139"/>
      <c r="L10" s="139"/>
      <c r="M10" s="140"/>
    </row>
    <row r="11" spans="1:17" ht="60.75" customHeight="1">
      <c r="A11" s="367"/>
      <c r="B11" s="366"/>
      <c r="C11" s="366"/>
      <c r="D11" s="362"/>
      <c r="E11" s="141" t="s">
        <v>613</v>
      </c>
      <c r="F11" s="141" t="s">
        <v>614</v>
      </c>
      <c r="G11" s="141" t="s">
        <v>615</v>
      </c>
      <c r="H11" s="246" t="s">
        <v>644</v>
      </c>
      <c r="I11" s="141" t="s">
        <v>616</v>
      </c>
      <c r="J11" s="246" t="s">
        <v>645</v>
      </c>
      <c r="K11" s="35" t="s">
        <v>8</v>
      </c>
      <c r="L11" s="35" t="s">
        <v>293</v>
      </c>
      <c r="M11" s="35" t="s">
        <v>617</v>
      </c>
      <c r="N11" s="22" t="s">
        <v>609</v>
      </c>
      <c r="O11" s="22" t="s">
        <v>610</v>
      </c>
      <c r="P11" s="22" t="s">
        <v>623</v>
      </c>
      <c r="Q11" s="22" t="s">
        <v>624</v>
      </c>
    </row>
    <row r="12" spans="1:24" ht="47.25">
      <c r="A12" s="184">
        <v>1</v>
      </c>
      <c r="B12" s="142">
        <v>510001</v>
      </c>
      <c r="C12" s="143" t="s">
        <v>457</v>
      </c>
      <c r="D12" s="24" t="s">
        <v>294</v>
      </c>
      <c r="E12" s="175">
        <v>159</v>
      </c>
      <c r="F12" s="175">
        <v>154</v>
      </c>
      <c r="G12" s="176">
        <v>157</v>
      </c>
      <c r="H12" s="183">
        <v>154</v>
      </c>
      <c r="I12" s="176">
        <f aca="true" t="shared" si="0" ref="I12:I20">(K12*4)-(E12+F12+G12)</f>
        <v>166</v>
      </c>
      <c r="J12" s="187">
        <f>ROUND((E12+F12+G12+H12)/4,0)</f>
        <v>156</v>
      </c>
      <c r="K12" s="145">
        <f aca="true" t="shared" si="1" ref="K12:K20">O12</f>
        <v>159</v>
      </c>
      <c r="L12" s="185">
        <f>ROUND(K12,1)</f>
        <v>159</v>
      </c>
      <c r="M12" s="185">
        <f>ROUND(L12,0)</f>
        <v>159</v>
      </c>
      <c r="N12" s="164">
        <f>ROUND((E12+F12+G12+H12)/4,1)</f>
        <v>156</v>
      </c>
      <c r="O12" s="249">
        <v>159</v>
      </c>
      <c r="P12" s="189">
        <f>ROUND(J12,0)</f>
        <v>156</v>
      </c>
      <c r="Q12" s="164">
        <v>162</v>
      </c>
      <c r="R12" s="189">
        <f>K12/J12%</f>
        <v>101.92307692307692</v>
      </c>
      <c r="S12" s="189">
        <f>ROUND(K12,0)</f>
        <v>159</v>
      </c>
      <c r="T12" s="258">
        <f>ROUND((E12+F12+G12+I12)/4,1)</f>
        <v>159</v>
      </c>
      <c r="U12" s="3">
        <f>K12-Q12</f>
        <v>-3</v>
      </c>
      <c r="X12" s="260"/>
    </row>
    <row r="13" spans="1:24" ht="63">
      <c r="A13" s="184">
        <v>2</v>
      </c>
      <c r="B13" s="142">
        <v>510004</v>
      </c>
      <c r="C13" s="143" t="s">
        <v>443</v>
      </c>
      <c r="D13" s="24" t="s">
        <v>295</v>
      </c>
      <c r="E13" s="130">
        <v>51</v>
      </c>
      <c r="F13" s="130">
        <v>51</v>
      </c>
      <c r="G13" s="131">
        <v>49</v>
      </c>
      <c r="H13" s="183">
        <v>44</v>
      </c>
      <c r="I13" s="176">
        <f t="shared" si="0"/>
        <v>53</v>
      </c>
      <c r="J13" s="187">
        <f aca="true" t="shared" si="2" ref="J13:J76">ROUND((E13+F13+G13+H13)/4,0)</f>
        <v>49</v>
      </c>
      <c r="K13" s="145">
        <f t="shared" si="1"/>
        <v>51</v>
      </c>
      <c r="L13" s="185">
        <f aca="true" t="shared" si="3" ref="L13:L76">ROUND(K13,1)</f>
        <v>51</v>
      </c>
      <c r="M13" s="185">
        <f aca="true" t="shared" si="4" ref="M13:M76">ROUND(L13,0)</f>
        <v>51</v>
      </c>
      <c r="N13" s="164">
        <f aca="true" t="shared" si="5" ref="N13:N76">ROUND((E13+F13+G13+H13)/4,1)</f>
        <v>48.8</v>
      </c>
      <c r="O13" s="250">
        <v>51</v>
      </c>
      <c r="P13" s="189">
        <f aca="true" t="shared" si="6" ref="P13:P76">ROUND(J13,0)</f>
        <v>49</v>
      </c>
      <c r="Q13" s="164">
        <v>54</v>
      </c>
      <c r="R13" s="189">
        <f aca="true" t="shared" si="7" ref="R13:R76">K13/J13%</f>
        <v>104.08163265306122</v>
      </c>
      <c r="S13" s="189">
        <f aca="true" t="shared" si="8" ref="S13:S76">ROUND(K13,0)</f>
        <v>51</v>
      </c>
      <c r="T13" s="258">
        <f aca="true" t="shared" si="9" ref="T13:T76">ROUND((E13+F13+G13+I13)/4,1)</f>
        <v>51</v>
      </c>
      <c r="U13" s="3">
        <f aca="true" t="shared" si="10" ref="U13:U76">K13-Q13</f>
        <v>-3</v>
      </c>
      <c r="X13" s="260"/>
    </row>
    <row r="14" spans="1:24" ht="78.75">
      <c r="A14" s="184">
        <v>3</v>
      </c>
      <c r="B14" s="142">
        <v>520001</v>
      </c>
      <c r="C14" s="143" t="s">
        <v>459</v>
      </c>
      <c r="D14" s="24" t="s">
        <v>296</v>
      </c>
      <c r="E14" s="175">
        <v>416</v>
      </c>
      <c r="F14" s="175">
        <v>416</v>
      </c>
      <c r="G14" s="176">
        <v>425</v>
      </c>
      <c r="H14" s="183">
        <v>444</v>
      </c>
      <c r="I14" s="176">
        <f t="shared" si="0"/>
        <v>407</v>
      </c>
      <c r="J14" s="187">
        <f t="shared" si="2"/>
        <v>425</v>
      </c>
      <c r="K14" s="145">
        <f t="shared" si="1"/>
        <v>416</v>
      </c>
      <c r="L14" s="185">
        <f t="shared" si="3"/>
        <v>416</v>
      </c>
      <c r="M14" s="185">
        <f t="shared" si="4"/>
        <v>416</v>
      </c>
      <c r="N14" s="164">
        <f t="shared" si="5"/>
        <v>425.3</v>
      </c>
      <c r="O14" s="249">
        <v>416</v>
      </c>
      <c r="P14" s="189">
        <f t="shared" si="6"/>
        <v>425</v>
      </c>
      <c r="Q14" s="164">
        <v>414</v>
      </c>
      <c r="R14" s="189">
        <f t="shared" si="7"/>
        <v>97.88235294117646</v>
      </c>
      <c r="S14" s="189">
        <f t="shared" si="8"/>
        <v>416</v>
      </c>
      <c r="T14" s="258">
        <f t="shared" si="9"/>
        <v>416</v>
      </c>
      <c r="U14" s="3">
        <f t="shared" si="10"/>
        <v>2</v>
      </c>
      <c r="X14" s="260"/>
    </row>
    <row r="15" spans="1:24" ht="78.75">
      <c r="A15" s="184">
        <v>4</v>
      </c>
      <c r="B15" s="142">
        <v>530001</v>
      </c>
      <c r="C15" s="143" t="s">
        <v>461</v>
      </c>
      <c r="D15" s="24" t="s">
        <v>297</v>
      </c>
      <c r="E15" s="175">
        <v>233</v>
      </c>
      <c r="F15" s="176">
        <v>233</v>
      </c>
      <c r="G15" s="131">
        <v>226</v>
      </c>
      <c r="H15" s="183">
        <v>214</v>
      </c>
      <c r="I15" s="176">
        <f t="shared" si="0"/>
        <v>240</v>
      </c>
      <c r="J15" s="187">
        <f t="shared" si="2"/>
        <v>227</v>
      </c>
      <c r="K15" s="145">
        <f t="shared" si="1"/>
        <v>233</v>
      </c>
      <c r="L15" s="185">
        <f t="shared" si="3"/>
        <v>233</v>
      </c>
      <c r="M15" s="185">
        <f t="shared" si="4"/>
        <v>233</v>
      </c>
      <c r="N15" s="15">
        <f t="shared" si="5"/>
        <v>226.5</v>
      </c>
      <c r="O15" s="249">
        <v>233</v>
      </c>
      <c r="P15" s="189">
        <f t="shared" si="6"/>
        <v>227</v>
      </c>
      <c r="Q15" s="164">
        <v>222</v>
      </c>
      <c r="R15" s="189">
        <f t="shared" si="7"/>
        <v>102.6431718061674</v>
      </c>
      <c r="S15" s="189">
        <f t="shared" si="8"/>
        <v>233</v>
      </c>
      <c r="T15" s="258">
        <f t="shared" si="9"/>
        <v>233</v>
      </c>
      <c r="U15" s="3">
        <f t="shared" si="10"/>
        <v>11</v>
      </c>
      <c r="X15" s="260"/>
    </row>
    <row r="16" spans="1:24" ht="78.75">
      <c r="A16" s="184">
        <v>5</v>
      </c>
      <c r="B16" s="142">
        <v>540001</v>
      </c>
      <c r="C16" s="143" t="s">
        <v>463</v>
      </c>
      <c r="D16" s="24" t="s">
        <v>298</v>
      </c>
      <c r="E16" s="175">
        <v>93</v>
      </c>
      <c r="F16" s="175">
        <v>93</v>
      </c>
      <c r="G16" s="176">
        <v>92</v>
      </c>
      <c r="H16" s="183">
        <v>89</v>
      </c>
      <c r="I16" s="176">
        <f t="shared" si="0"/>
        <v>94</v>
      </c>
      <c r="J16" s="187">
        <f t="shared" si="2"/>
        <v>92</v>
      </c>
      <c r="K16" s="145">
        <f t="shared" si="1"/>
        <v>93</v>
      </c>
      <c r="L16" s="185">
        <f t="shared" si="3"/>
        <v>93</v>
      </c>
      <c r="M16" s="185">
        <f t="shared" si="4"/>
        <v>93</v>
      </c>
      <c r="N16" s="164">
        <f t="shared" si="5"/>
        <v>91.8</v>
      </c>
      <c r="O16" s="249">
        <v>93</v>
      </c>
      <c r="P16" s="189">
        <f>ROUND(J16,0)</f>
        <v>92</v>
      </c>
      <c r="Q16" s="164">
        <v>91</v>
      </c>
      <c r="R16" s="189">
        <f t="shared" si="7"/>
        <v>101.08695652173913</v>
      </c>
      <c r="S16" s="189">
        <f t="shared" si="8"/>
        <v>93</v>
      </c>
      <c r="T16" s="258">
        <f t="shared" si="9"/>
        <v>93</v>
      </c>
      <c r="U16" s="3">
        <f t="shared" si="10"/>
        <v>2</v>
      </c>
      <c r="X16" s="260"/>
    </row>
    <row r="17" spans="1:24" ht="63">
      <c r="A17" s="184">
        <v>6</v>
      </c>
      <c r="B17" s="142">
        <v>540002</v>
      </c>
      <c r="C17" s="143" t="s">
        <v>444</v>
      </c>
      <c r="D17" s="24" t="s">
        <v>299</v>
      </c>
      <c r="E17" s="130">
        <v>19</v>
      </c>
      <c r="F17" s="130">
        <v>19</v>
      </c>
      <c r="G17" s="130">
        <v>18</v>
      </c>
      <c r="H17" s="183">
        <v>17</v>
      </c>
      <c r="I17" s="176">
        <f t="shared" si="0"/>
        <v>20</v>
      </c>
      <c r="J17" s="187">
        <f t="shared" si="2"/>
        <v>18</v>
      </c>
      <c r="K17" s="145">
        <f t="shared" si="1"/>
        <v>19</v>
      </c>
      <c r="L17" s="185">
        <f t="shared" si="3"/>
        <v>19</v>
      </c>
      <c r="M17" s="185">
        <f t="shared" si="4"/>
        <v>19</v>
      </c>
      <c r="N17" s="164">
        <f t="shared" si="5"/>
        <v>18.3</v>
      </c>
      <c r="O17" s="250">
        <v>19</v>
      </c>
      <c r="P17" s="189">
        <f t="shared" si="6"/>
        <v>18</v>
      </c>
      <c r="Q17" s="164">
        <v>21</v>
      </c>
      <c r="R17" s="189">
        <f t="shared" si="7"/>
        <v>105.55555555555556</v>
      </c>
      <c r="S17" s="189">
        <f t="shared" si="8"/>
        <v>19</v>
      </c>
      <c r="T17" s="258">
        <f t="shared" si="9"/>
        <v>19</v>
      </c>
      <c r="U17" s="3">
        <f t="shared" si="10"/>
        <v>-2</v>
      </c>
      <c r="X17" s="260"/>
    </row>
    <row r="18" spans="1:24" ht="78.75">
      <c r="A18" s="184">
        <v>7</v>
      </c>
      <c r="B18" s="142">
        <v>550002</v>
      </c>
      <c r="C18" s="143" t="s">
        <v>464</v>
      </c>
      <c r="D18" s="24" t="s">
        <v>300</v>
      </c>
      <c r="E18" s="175">
        <v>512</v>
      </c>
      <c r="F18" s="175">
        <v>512</v>
      </c>
      <c r="G18" s="176">
        <v>511</v>
      </c>
      <c r="H18" s="183">
        <v>509</v>
      </c>
      <c r="I18" s="176">
        <f t="shared" si="0"/>
        <v>509</v>
      </c>
      <c r="J18" s="187">
        <f t="shared" si="2"/>
        <v>511</v>
      </c>
      <c r="K18" s="145">
        <f t="shared" si="1"/>
        <v>511</v>
      </c>
      <c r="L18" s="185">
        <f t="shared" si="3"/>
        <v>511</v>
      </c>
      <c r="M18" s="185">
        <f t="shared" si="4"/>
        <v>511</v>
      </c>
      <c r="N18" s="164">
        <f t="shared" si="5"/>
        <v>511</v>
      </c>
      <c r="O18" s="249">
        <v>511</v>
      </c>
      <c r="P18" s="189">
        <f t="shared" si="6"/>
        <v>511</v>
      </c>
      <c r="Q18" s="164">
        <v>512</v>
      </c>
      <c r="R18" s="189">
        <f t="shared" si="7"/>
        <v>100</v>
      </c>
      <c r="S18" s="189">
        <f t="shared" si="8"/>
        <v>511</v>
      </c>
      <c r="T18" s="258">
        <f t="shared" si="9"/>
        <v>511</v>
      </c>
      <c r="U18" s="3">
        <f t="shared" si="10"/>
        <v>-1</v>
      </c>
      <c r="X18" s="260"/>
    </row>
    <row r="19" spans="1:24" ht="63">
      <c r="A19" s="184">
        <v>8</v>
      </c>
      <c r="B19" s="142">
        <v>560001</v>
      </c>
      <c r="C19" s="143" t="s">
        <v>466</v>
      </c>
      <c r="D19" s="24" t="s">
        <v>378</v>
      </c>
      <c r="E19" s="175">
        <v>206</v>
      </c>
      <c r="F19" s="175">
        <v>206</v>
      </c>
      <c r="G19" s="176">
        <v>205</v>
      </c>
      <c r="H19" s="183">
        <v>202</v>
      </c>
      <c r="I19" s="176">
        <f t="shared" si="0"/>
        <v>239</v>
      </c>
      <c r="J19" s="187">
        <f t="shared" si="2"/>
        <v>205</v>
      </c>
      <c r="K19" s="145">
        <f t="shared" si="1"/>
        <v>214</v>
      </c>
      <c r="L19" s="185">
        <f t="shared" si="3"/>
        <v>214</v>
      </c>
      <c r="M19" s="185">
        <f t="shared" si="4"/>
        <v>214</v>
      </c>
      <c r="N19" s="164">
        <f t="shared" si="5"/>
        <v>204.8</v>
      </c>
      <c r="O19" s="249">
        <v>214</v>
      </c>
      <c r="P19" s="189">
        <f t="shared" si="6"/>
        <v>205</v>
      </c>
      <c r="Q19" s="164">
        <v>210</v>
      </c>
      <c r="R19" s="189">
        <f t="shared" si="7"/>
        <v>104.39024390243904</v>
      </c>
      <c r="S19" s="189">
        <f t="shared" si="8"/>
        <v>214</v>
      </c>
      <c r="T19" s="258">
        <f t="shared" si="9"/>
        <v>214</v>
      </c>
      <c r="U19" s="3">
        <f t="shared" si="10"/>
        <v>4</v>
      </c>
      <c r="X19" s="260"/>
    </row>
    <row r="20" spans="1:24" ht="69.75" customHeight="1">
      <c r="A20" s="184">
        <v>9</v>
      </c>
      <c r="B20" s="142">
        <v>580003</v>
      </c>
      <c r="C20" s="143" t="s">
        <v>468</v>
      </c>
      <c r="D20" s="24" t="s">
        <v>14</v>
      </c>
      <c r="E20" s="175">
        <v>334</v>
      </c>
      <c r="F20" s="176">
        <v>334</v>
      </c>
      <c r="G20" s="176">
        <v>335</v>
      </c>
      <c r="H20" s="183">
        <v>335</v>
      </c>
      <c r="I20" s="176">
        <f t="shared" si="0"/>
        <v>373</v>
      </c>
      <c r="J20" s="187">
        <f t="shared" si="2"/>
        <v>335</v>
      </c>
      <c r="K20" s="145">
        <f t="shared" si="1"/>
        <v>344</v>
      </c>
      <c r="L20" s="185">
        <f t="shared" si="3"/>
        <v>344</v>
      </c>
      <c r="M20" s="185">
        <f t="shared" si="4"/>
        <v>344</v>
      </c>
      <c r="N20" s="15">
        <f t="shared" si="5"/>
        <v>334.5</v>
      </c>
      <c r="O20" s="249">
        <v>344</v>
      </c>
      <c r="P20" s="189">
        <f t="shared" si="6"/>
        <v>335</v>
      </c>
      <c r="Q20" s="164">
        <v>341</v>
      </c>
      <c r="R20" s="189">
        <f t="shared" si="7"/>
        <v>102.6865671641791</v>
      </c>
      <c r="S20" s="189">
        <f t="shared" si="8"/>
        <v>344</v>
      </c>
      <c r="T20" s="258">
        <f t="shared" si="9"/>
        <v>344</v>
      </c>
      <c r="U20" s="3">
        <f t="shared" si="10"/>
        <v>3</v>
      </c>
      <c r="X20" s="260"/>
    </row>
    <row r="21" spans="1:24" ht="63">
      <c r="A21" s="184">
        <v>10</v>
      </c>
      <c r="B21" s="142">
        <v>580006</v>
      </c>
      <c r="C21" s="143" t="s">
        <v>469</v>
      </c>
      <c r="D21" s="24" t="s">
        <v>555</v>
      </c>
      <c r="E21" s="130">
        <v>22</v>
      </c>
      <c r="F21" s="130">
        <v>22</v>
      </c>
      <c r="G21" s="131">
        <v>22</v>
      </c>
      <c r="H21" s="183">
        <v>21</v>
      </c>
      <c r="I21" s="176">
        <f>H21</f>
        <v>21</v>
      </c>
      <c r="J21" s="187">
        <f t="shared" si="2"/>
        <v>22</v>
      </c>
      <c r="K21" s="145">
        <f>J21</f>
        <v>22</v>
      </c>
      <c r="L21" s="185">
        <f t="shared" si="3"/>
        <v>22</v>
      </c>
      <c r="M21" s="185">
        <f t="shared" si="4"/>
        <v>22</v>
      </c>
      <c r="N21" s="164">
        <f t="shared" si="5"/>
        <v>21.8</v>
      </c>
      <c r="O21" s="250">
        <v>22</v>
      </c>
      <c r="P21" s="189">
        <f t="shared" si="6"/>
        <v>22</v>
      </c>
      <c r="Q21" s="164">
        <v>26</v>
      </c>
      <c r="R21" s="189">
        <f t="shared" si="7"/>
        <v>100</v>
      </c>
      <c r="S21" s="189">
        <f t="shared" si="8"/>
        <v>22</v>
      </c>
      <c r="T21" s="258">
        <f t="shared" si="9"/>
        <v>21.8</v>
      </c>
      <c r="U21" s="3">
        <f t="shared" si="10"/>
        <v>-4</v>
      </c>
      <c r="X21" s="260"/>
    </row>
    <row r="22" spans="1:24" ht="63">
      <c r="A22" s="184">
        <v>11</v>
      </c>
      <c r="B22" s="142">
        <v>580009</v>
      </c>
      <c r="C22" s="143" t="s">
        <v>445</v>
      </c>
      <c r="D22" s="24" t="s">
        <v>302</v>
      </c>
      <c r="E22" s="130">
        <v>23</v>
      </c>
      <c r="F22" s="130">
        <v>23</v>
      </c>
      <c r="G22" s="131">
        <v>23</v>
      </c>
      <c r="H22" s="183">
        <v>23</v>
      </c>
      <c r="I22" s="176">
        <f aca="true" t="shared" si="11" ref="I22:I34">(K22*4)-(E22+F22+G22)</f>
        <v>19</v>
      </c>
      <c r="J22" s="187">
        <f t="shared" si="2"/>
        <v>23</v>
      </c>
      <c r="K22" s="145">
        <f aca="true" t="shared" si="12" ref="K22:K34">O22</f>
        <v>22</v>
      </c>
      <c r="L22" s="185">
        <f t="shared" si="3"/>
        <v>22</v>
      </c>
      <c r="M22" s="185">
        <f t="shared" si="4"/>
        <v>22</v>
      </c>
      <c r="N22" s="164">
        <f t="shared" si="5"/>
        <v>23</v>
      </c>
      <c r="O22" s="250">
        <v>22</v>
      </c>
      <c r="P22" s="189">
        <f t="shared" si="6"/>
        <v>23</v>
      </c>
      <c r="Q22" s="164">
        <v>26</v>
      </c>
      <c r="R22" s="189">
        <f t="shared" si="7"/>
        <v>95.65217391304347</v>
      </c>
      <c r="S22" s="189">
        <f t="shared" si="8"/>
        <v>22</v>
      </c>
      <c r="T22" s="258">
        <f t="shared" si="9"/>
        <v>22</v>
      </c>
      <c r="U22" s="3">
        <f t="shared" si="10"/>
        <v>-4</v>
      </c>
      <c r="X22" s="260"/>
    </row>
    <row r="23" spans="1:24" ht="63">
      <c r="A23" s="184">
        <v>12</v>
      </c>
      <c r="B23" s="142">
        <v>590004</v>
      </c>
      <c r="C23" s="143" t="s">
        <v>471</v>
      </c>
      <c r="D23" s="24" t="s">
        <v>303</v>
      </c>
      <c r="E23" s="175">
        <v>202</v>
      </c>
      <c r="F23" s="176">
        <v>202</v>
      </c>
      <c r="G23" s="176">
        <v>198</v>
      </c>
      <c r="H23" s="183">
        <v>190</v>
      </c>
      <c r="I23" s="176">
        <f t="shared" si="11"/>
        <v>202</v>
      </c>
      <c r="J23" s="187">
        <f t="shared" si="2"/>
        <v>198</v>
      </c>
      <c r="K23" s="145">
        <f t="shared" si="12"/>
        <v>201</v>
      </c>
      <c r="L23" s="185">
        <f t="shared" si="3"/>
        <v>201</v>
      </c>
      <c r="M23" s="185">
        <f t="shared" si="4"/>
        <v>201</v>
      </c>
      <c r="N23" s="164">
        <f t="shared" si="5"/>
        <v>198</v>
      </c>
      <c r="O23" s="249">
        <v>201</v>
      </c>
      <c r="P23" s="189">
        <f t="shared" si="6"/>
        <v>198</v>
      </c>
      <c r="Q23" s="164">
        <v>206</v>
      </c>
      <c r="R23" s="189">
        <f t="shared" si="7"/>
        <v>101.51515151515152</v>
      </c>
      <c r="S23" s="189">
        <f t="shared" si="8"/>
        <v>201</v>
      </c>
      <c r="T23" s="258">
        <f t="shared" si="9"/>
        <v>201</v>
      </c>
      <c r="U23" s="3">
        <f t="shared" si="10"/>
        <v>-5</v>
      </c>
      <c r="X23" s="260"/>
    </row>
    <row r="24" spans="1:24" ht="78.75">
      <c r="A24" s="184">
        <v>13</v>
      </c>
      <c r="B24" s="142">
        <v>600003</v>
      </c>
      <c r="C24" s="143" t="s">
        <v>472</v>
      </c>
      <c r="D24" s="24" t="s">
        <v>304</v>
      </c>
      <c r="E24" s="175">
        <v>228</v>
      </c>
      <c r="F24" s="175">
        <v>228</v>
      </c>
      <c r="G24" s="176">
        <v>226</v>
      </c>
      <c r="H24" s="183">
        <v>221</v>
      </c>
      <c r="I24" s="176">
        <f t="shared" si="11"/>
        <v>226</v>
      </c>
      <c r="J24" s="187">
        <f t="shared" si="2"/>
        <v>226</v>
      </c>
      <c r="K24" s="145">
        <f t="shared" si="12"/>
        <v>227</v>
      </c>
      <c r="L24" s="185">
        <f t="shared" si="3"/>
        <v>227</v>
      </c>
      <c r="M24" s="185">
        <f t="shared" si="4"/>
        <v>227</v>
      </c>
      <c r="N24" s="164">
        <f t="shared" si="5"/>
        <v>225.8</v>
      </c>
      <c r="O24" s="249">
        <v>227</v>
      </c>
      <c r="P24" s="189">
        <f t="shared" si="6"/>
        <v>226</v>
      </c>
      <c r="Q24" s="164">
        <v>223</v>
      </c>
      <c r="R24" s="189">
        <f t="shared" si="7"/>
        <v>100.44247787610621</v>
      </c>
      <c r="S24" s="189">
        <f t="shared" si="8"/>
        <v>227</v>
      </c>
      <c r="T24" s="258">
        <f t="shared" si="9"/>
        <v>227</v>
      </c>
      <c r="U24" s="3">
        <f t="shared" si="10"/>
        <v>4</v>
      </c>
      <c r="X24" s="260"/>
    </row>
    <row r="25" spans="1:24" ht="78.75">
      <c r="A25" s="184">
        <v>14</v>
      </c>
      <c r="B25" s="142">
        <v>610006</v>
      </c>
      <c r="C25" s="143" t="s">
        <v>474</v>
      </c>
      <c r="D25" s="24" t="s">
        <v>305</v>
      </c>
      <c r="E25" s="175">
        <v>363</v>
      </c>
      <c r="F25" s="175">
        <v>363</v>
      </c>
      <c r="G25" s="176">
        <v>357</v>
      </c>
      <c r="H25" s="183">
        <v>345</v>
      </c>
      <c r="I25" s="176">
        <f t="shared" si="11"/>
        <v>373</v>
      </c>
      <c r="J25" s="187">
        <f t="shared" si="2"/>
        <v>357</v>
      </c>
      <c r="K25" s="145">
        <f t="shared" si="12"/>
        <v>364</v>
      </c>
      <c r="L25" s="185">
        <f t="shared" si="3"/>
        <v>364</v>
      </c>
      <c r="M25" s="185">
        <f t="shared" si="4"/>
        <v>364</v>
      </c>
      <c r="N25" s="164">
        <f t="shared" si="5"/>
        <v>357</v>
      </c>
      <c r="O25" s="249">
        <v>364</v>
      </c>
      <c r="P25" s="189">
        <f t="shared" si="6"/>
        <v>357</v>
      </c>
      <c r="Q25" s="164">
        <v>358</v>
      </c>
      <c r="R25" s="189">
        <f t="shared" si="7"/>
        <v>101.9607843137255</v>
      </c>
      <c r="S25" s="189">
        <f t="shared" si="8"/>
        <v>364</v>
      </c>
      <c r="T25" s="258">
        <f t="shared" si="9"/>
        <v>364</v>
      </c>
      <c r="U25" s="3">
        <f t="shared" si="10"/>
        <v>6</v>
      </c>
      <c r="X25" s="260"/>
    </row>
    <row r="26" spans="1:24" ht="47.25">
      <c r="A26" s="184">
        <v>15</v>
      </c>
      <c r="B26" s="142">
        <v>640006</v>
      </c>
      <c r="C26" s="143" t="s">
        <v>476</v>
      </c>
      <c r="D26" s="24" t="s">
        <v>306</v>
      </c>
      <c r="E26" s="175">
        <v>274</v>
      </c>
      <c r="F26" s="175">
        <v>274</v>
      </c>
      <c r="G26" s="175">
        <v>285</v>
      </c>
      <c r="H26" s="183">
        <v>285</v>
      </c>
      <c r="I26" s="176">
        <f t="shared" si="11"/>
        <v>251</v>
      </c>
      <c r="J26" s="187">
        <f t="shared" si="2"/>
        <v>280</v>
      </c>
      <c r="K26" s="145">
        <f t="shared" si="12"/>
        <v>271</v>
      </c>
      <c r="L26" s="185">
        <f t="shared" si="3"/>
        <v>271</v>
      </c>
      <c r="M26" s="185">
        <f t="shared" si="4"/>
        <v>271</v>
      </c>
      <c r="N26" s="15">
        <f t="shared" si="5"/>
        <v>279.5</v>
      </c>
      <c r="O26" s="249">
        <v>271</v>
      </c>
      <c r="P26" s="189">
        <f t="shared" si="6"/>
        <v>280</v>
      </c>
      <c r="Q26" s="164">
        <v>265</v>
      </c>
      <c r="R26" s="189">
        <f t="shared" si="7"/>
        <v>96.78571428571429</v>
      </c>
      <c r="S26" s="189">
        <f t="shared" si="8"/>
        <v>271</v>
      </c>
      <c r="T26" s="258">
        <f t="shared" si="9"/>
        <v>271</v>
      </c>
      <c r="U26" s="3">
        <f t="shared" si="10"/>
        <v>6</v>
      </c>
      <c r="X26" s="260"/>
    </row>
    <row r="27" spans="1:24" ht="63">
      <c r="A27" s="184">
        <v>16</v>
      </c>
      <c r="B27" s="142">
        <v>640007</v>
      </c>
      <c r="C27" s="143" t="s">
        <v>477</v>
      </c>
      <c r="D27" s="24" t="s">
        <v>307</v>
      </c>
      <c r="E27" s="130">
        <v>123</v>
      </c>
      <c r="F27" s="130">
        <v>123</v>
      </c>
      <c r="G27" s="131">
        <v>121</v>
      </c>
      <c r="H27" s="183">
        <v>118</v>
      </c>
      <c r="I27" s="176">
        <f t="shared" si="11"/>
        <v>121</v>
      </c>
      <c r="J27" s="187">
        <f t="shared" si="2"/>
        <v>121</v>
      </c>
      <c r="K27" s="145">
        <f t="shared" si="12"/>
        <v>122</v>
      </c>
      <c r="L27" s="185">
        <f t="shared" si="3"/>
        <v>122</v>
      </c>
      <c r="M27" s="185">
        <f t="shared" si="4"/>
        <v>122</v>
      </c>
      <c r="N27" s="164">
        <f t="shared" si="5"/>
        <v>121.3</v>
      </c>
      <c r="O27" s="249">
        <v>122</v>
      </c>
      <c r="P27" s="189">
        <f t="shared" si="6"/>
        <v>121</v>
      </c>
      <c r="Q27" s="164">
        <v>122</v>
      </c>
      <c r="R27" s="189">
        <f t="shared" si="7"/>
        <v>100.82644628099173</v>
      </c>
      <c r="S27" s="189">
        <f t="shared" si="8"/>
        <v>122</v>
      </c>
      <c r="T27" s="258">
        <f t="shared" si="9"/>
        <v>122</v>
      </c>
      <c r="U27" s="3">
        <f t="shared" si="10"/>
        <v>0</v>
      </c>
      <c r="X27" s="260"/>
    </row>
    <row r="28" spans="1:24" ht="63">
      <c r="A28" s="184">
        <v>17</v>
      </c>
      <c r="B28" s="142">
        <v>650005</v>
      </c>
      <c r="C28" s="143" t="s">
        <v>447</v>
      </c>
      <c r="D28" s="24" t="s">
        <v>308</v>
      </c>
      <c r="E28" s="176">
        <v>51</v>
      </c>
      <c r="F28" s="176">
        <v>51</v>
      </c>
      <c r="G28" s="176">
        <v>51</v>
      </c>
      <c r="H28" s="183">
        <v>51</v>
      </c>
      <c r="I28" s="176">
        <f t="shared" si="11"/>
        <v>55</v>
      </c>
      <c r="J28" s="187">
        <f t="shared" si="2"/>
        <v>51</v>
      </c>
      <c r="K28" s="145">
        <f t="shared" si="12"/>
        <v>52</v>
      </c>
      <c r="L28" s="185">
        <f t="shared" si="3"/>
        <v>52</v>
      </c>
      <c r="M28" s="185">
        <f t="shared" si="4"/>
        <v>52</v>
      </c>
      <c r="N28" s="164">
        <f t="shared" si="5"/>
        <v>51</v>
      </c>
      <c r="O28" s="250">
        <v>52</v>
      </c>
      <c r="P28" s="189">
        <f t="shared" si="6"/>
        <v>51</v>
      </c>
      <c r="Q28" s="164">
        <v>61</v>
      </c>
      <c r="R28" s="189">
        <f t="shared" si="7"/>
        <v>101.96078431372548</v>
      </c>
      <c r="S28" s="189">
        <f t="shared" si="8"/>
        <v>52</v>
      </c>
      <c r="T28" s="258">
        <f t="shared" si="9"/>
        <v>52</v>
      </c>
      <c r="U28" s="3">
        <f t="shared" si="10"/>
        <v>-9</v>
      </c>
      <c r="X28" s="260"/>
    </row>
    <row r="29" spans="1:24" ht="47.25">
      <c r="A29" s="184">
        <v>18</v>
      </c>
      <c r="B29" s="142">
        <v>650006</v>
      </c>
      <c r="C29" s="143" t="s">
        <v>479</v>
      </c>
      <c r="D29" s="24" t="s">
        <v>309</v>
      </c>
      <c r="E29" s="177">
        <v>175</v>
      </c>
      <c r="F29" s="131">
        <v>175</v>
      </c>
      <c r="G29" s="131">
        <v>175</v>
      </c>
      <c r="H29" s="183">
        <v>176</v>
      </c>
      <c r="I29" s="176">
        <f t="shared" si="11"/>
        <v>179</v>
      </c>
      <c r="J29" s="187">
        <f t="shared" si="2"/>
        <v>175</v>
      </c>
      <c r="K29" s="145">
        <f t="shared" si="12"/>
        <v>176</v>
      </c>
      <c r="L29" s="185">
        <f t="shared" si="3"/>
        <v>176</v>
      </c>
      <c r="M29" s="185">
        <f t="shared" si="4"/>
        <v>176</v>
      </c>
      <c r="N29" s="164">
        <f t="shared" si="5"/>
        <v>175.3</v>
      </c>
      <c r="O29" s="249">
        <v>176</v>
      </c>
      <c r="P29" s="189">
        <f t="shared" si="6"/>
        <v>175</v>
      </c>
      <c r="Q29" s="164">
        <v>172</v>
      </c>
      <c r="R29" s="189">
        <f t="shared" si="7"/>
        <v>100.57142857142857</v>
      </c>
      <c r="S29" s="189">
        <f t="shared" si="8"/>
        <v>176</v>
      </c>
      <c r="T29" s="258">
        <f t="shared" si="9"/>
        <v>176</v>
      </c>
      <c r="U29" s="3">
        <f t="shared" si="10"/>
        <v>4</v>
      </c>
      <c r="X29" s="260"/>
    </row>
    <row r="30" spans="1:24" ht="47.25">
      <c r="A30" s="184">
        <v>19</v>
      </c>
      <c r="B30" s="142">
        <v>660003</v>
      </c>
      <c r="C30" s="143" t="s">
        <v>480</v>
      </c>
      <c r="D30" s="24" t="s">
        <v>310</v>
      </c>
      <c r="E30" s="175">
        <v>284</v>
      </c>
      <c r="F30" s="176">
        <v>283</v>
      </c>
      <c r="G30" s="131">
        <v>277</v>
      </c>
      <c r="H30" s="183">
        <v>261</v>
      </c>
      <c r="I30" s="176">
        <f t="shared" si="11"/>
        <v>280</v>
      </c>
      <c r="J30" s="187">
        <f t="shared" si="2"/>
        <v>276</v>
      </c>
      <c r="K30" s="145">
        <f t="shared" si="12"/>
        <v>281</v>
      </c>
      <c r="L30" s="185">
        <f t="shared" si="3"/>
        <v>281</v>
      </c>
      <c r="M30" s="185">
        <f t="shared" si="4"/>
        <v>281</v>
      </c>
      <c r="N30" s="164">
        <f t="shared" si="5"/>
        <v>276.3</v>
      </c>
      <c r="O30" s="249">
        <v>281</v>
      </c>
      <c r="P30" s="189">
        <f t="shared" si="6"/>
        <v>276</v>
      </c>
      <c r="Q30" s="164">
        <v>279</v>
      </c>
      <c r="R30" s="189">
        <f t="shared" si="7"/>
        <v>101.81159420289856</v>
      </c>
      <c r="S30" s="189">
        <f t="shared" si="8"/>
        <v>281</v>
      </c>
      <c r="T30" s="258">
        <f t="shared" si="9"/>
        <v>281</v>
      </c>
      <c r="U30" s="3">
        <f t="shared" si="10"/>
        <v>2</v>
      </c>
      <c r="X30" s="260"/>
    </row>
    <row r="31" spans="1:24" ht="47.25">
      <c r="A31" s="184">
        <v>20</v>
      </c>
      <c r="B31" s="142">
        <v>670007</v>
      </c>
      <c r="C31" s="143" t="s">
        <v>481</v>
      </c>
      <c r="D31" s="24" t="s">
        <v>311</v>
      </c>
      <c r="E31" s="175">
        <v>240</v>
      </c>
      <c r="F31" s="175">
        <v>240</v>
      </c>
      <c r="G31" s="176">
        <v>234</v>
      </c>
      <c r="H31" s="183">
        <v>222</v>
      </c>
      <c r="I31" s="176">
        <f t="shared" si="11"/>
        <v>246</v>
      </c>
      <c r="J31" s="187">
        <f t="shared" si="2"/>
        <v>234</v>
      </c>
      <c r="K31" s="145">
        <f t="shared" si="12"/>
        <v>240</v>
      </c>
      <c r="L31" s="185">
        <f t="shared" si="3"/>
        <v>240</v>
      </c>
      <c r="M31" s="185">
        <f t="shared" si="4"/>
        <v>240</v>
      </c>
      <c r="N31" s="164">
        <f t="shared" si="5"/>
        <v>234</v>
      </c>
      <c r="O31" s="249">
        <v>240</v>
      </c>
      <c r="P31" s="189">
        <f t="shared" si="6"/>
        <v>234</v>
      </c>
      <c r="Q31" s="164">
        <v>260</v>
      </c>
      <c r="R31" s="189">
        <f t="shared" si="7"/>
        <v>102.56410256410257</v>
      </c>
      <c r="S31" s="189">
        <f t="shared" si="8"/>
        <v>240</v>
      </c>
      <c r="T31" s="258">
        <f t="shared" si="9"/>
        <v>240</v>
      </c>
      <c r="U31" s="3">
        <f t="shared" si="10"/>
        <v>-20</v>
      </c>
      <c r="X31" s="260"/>
    </row>
    <row r="32" spans="1:24" ht="47.25">
      <c r="A32" s="184">
        <v>21</v>
      </c>
      <c r="B32" s="142">
        <v>680005</v>
      </c>
      <c r="C32" s="143" t="s">
        <v>483</v>
      </c>
      <c r="D32" s="24" t="s">
        <v>312</v>
      </c>
      <c r="E32" s="175">
        <v>196</v>
      </c>
      <c r="F32" s="175">
        <v>196</v>
      </c>
      <c r="G32" s="176">
        <v>197</v>
      </c>
      <c r="H32" s="183">
        <v>198</v>
      </c>
      <c r="I32" s="176">
        <f t="shared" si="11"/>
        <v>195</v>
      </c>
      <c r="J32" s="187">
        <f t="shared" si="2"/>
        <v>197</v>
      </c>
      <c r="K32" s="145">
        <f t="shared" si="12"/>
        <v>196</v>
      </c>
      <c r="L32" s="185">
        <f t="shared" si="3"/>
        <v>196</v>
      </c>
      <c r="M32" s="185">
        <f t="shared" si="4"/>
        <v>196</v>
      </c>
      <c r="N32" s="164">
        <f t="shared" si="5"/>
        <v>196.8</v>
      </c>
      <c r="O32" s="249">
        <v>196</v>
      </c>
      <c r="P32" s="189">
        <f t="shared" si="6"/>
        <v>197</v>
      </c>
      <c r="Q32" s="164">
        <v>200</v>
      </c>
      <c r="R32" s="189">
        <f t="shared" si="7"/>
        <v>99.49238578680203</v>
      </c>
      <c r="S32" s="189">
        <f t="shared" si="8"/>
        <v>196</v>
      </c>
      <c r="T32" s="258">
        <f t="shared" si="9"/>
        <v>196</v>
      </c>
      <c r="U32" s="3">
        <f t="shared" si="10"/>
        <v>-4</v>
      </c>
      <c r="X32" s="260"/>
    </row>
    <row r="33" spans="1:24" ht="78.75">
      <c r="A33" s="184">
        <v>22</v>
      </c>
      <c r="B33" s="142">
        <v>690004</v>
      </c>
      <c r="C33" s="143" t="s">
        <v>484</v>
      </c>
      <c r="D33" s="24" t="s">
        <v>313</v>
      </c>
      <c r="E33" s="175">
        <v>196</v>
      </c>
      <c r="F33" s="175">
        <v>196</v>
      </c>
      <c r="G33" s="176">
        <v>194</v>
      </c>
      <c r="H33" s="183">
        <v>189</v>
      </c>
      <c r="I33" s="176">
        <f t="shared" si="11"/>
        <v>214</v>
      </c>
      <c r="J33" s="187">
        <f t="shared" si="2"/>
        <v>194</v>
      </c>
      <c r="K33" s="145">
        <f t="shared" si="12"/>
        <v>200</v>
      </c>
      <c r="L33" s="185">
        <f t="shared" si="3"/>
        <v>200</v>
      </c>
      <c r="M33" s="185">
        <f t="shared" si="4"/>
        <v>200</v>
      </c>
      <c r="N33" s="164">
        <f t="shared" si="5"/>
        <v>193.8</v>
      </c>
      <c r="O33" s="249">
        <v>200</v>
      </c>
      <c r="P33" s="189">
        <f t="shared" si="6"/>
        <v>194</v>
      </c>
      <c r="Q33" s="164">
        <v>215</v>
      </c>
      <c r="R33" s="189">
        <f t="shared" si="7"/>
        <v>103.09278350515464</v>
      </c>
      <c r="S33" s="189">
        <f t="shared" si="8"/>
        <v>200</v>
      </c>
      <c r="T33" s="258">
        <f t="shared" si="9"/>
        <v>200</v>
      </c>
      <c r="U33" s="3">
        <f t="shared" si="10"/>
        <v>-15</v>
      </c>
      <c r="X33" s="260"/>
    </row>
    <row r="34" spans="1:24" ht="63">
      <c r="A34" s="184">
        <v>23</v>
      </c>
      <c r="B34" s="142">
        <v>700001</v>
      </c>
      <c r="C34" s="143" t="s">
        <v>448</v>
      </c>
      <c r="D34" s="24" t="s">
        <v>314</v>
      </c>
      <c r="E34" s="130">
        <v>108</v>
      </c>
      <c r="F34" s="130">
        <v>108</v>
      </c>
      <c r="G34" s="131">
        <v>105</v>
      </c>
      <c r="H34" s="183">
        <v>99</v>
      </c>
      <c r="I34" s="176">
        <f t="shared" si="11"/>
        <v>103</v>
      </c>
      <c r="J34" s="187">
        <f t="shared" si="2"/>
        <v>105</v>
      </c>
      <c r="K34" s="145">
        <f t="shared" si="12"/>
        <v>106</v>
      </c>
      <c r="L34" s="185">
        <f t="shared" si="3"/>
        <v>106</v>
      </c>
      <c r="M34" s="185">
        <f t="shared" si="4"/>
        <v>106</v>
      </c>
      <c r="N34" s="164">
        <f t="shared" si="5"/>
        <v>105</v>
      </c>
      <c r="O34" s="250">
        <v>106</v>
      </c>
      <c r="P34" s="189">
        <f t="shared" si="6"/>
        <v>105</v>
      </c>
      <c r="Q34" s="164">
        <v>99</v>
      </c>
      <c r="R34" s="189">
        <f t="shared" si="7"/>
        <v>100.95238095238095</v>
      </c>
      <c r="S34" s="189">
        <f t="shared" si="8"/>
        <v>106</v>
      </c>
      <c r="T34" s="258">
        <f t="shared" si="9"/>
        <v>106</v>
      </c>
      <c r="U34" s="3">
        <f t="shared" si="10"/>
        <v>7</v>
      </c>
      <c r="X34" s="260"/>
    </row>
    <row r="35" spans="1:24" ht="47.25">
      <c r="A35" s="184">
        <v>24</v>
      </c>
      <c r="B35" s="142">
        <v>700006</v>
      </c>
      <c r="C35" s="143" t="s">
        <v>485</v>
      </c>
      <c r="D35" s="24" t="s">
        <v>315</v>
      </c>
      <c r="E35" s="175">
        <v>186</v>
      </c>
      <c r="F35" s="175">
        <v>187</v>
      </c>
      <c r="G35" s="176">
        <v>190</v>
      </c>
      <c r="H35" s="183">
        <v>190</v>
      </c>
      <c r="I35" s="176">
        <f aca="true" t="shared" si="13" ref="I35:I48">(K35*4)-(E35+F35+G35)</f>
        <v>193</v>
      </c>
      <c r="J35" s="187">
        <f t="shared" si="2"/>
        <v>188</v>
      </c>
      <c r="K35" s="145">
        <f aca="true" t="shared" si="14" ref="K35:K48">O35</f>
        <v>189</v>
      </c>
      <c r="L35" s="185">
        <f t="shared" si="3"/>
        <v>189</v>
      </c>
      <c r="M35" s="185">
        <f t="shared" si="4"/>
        <v>189</v>
      </c>
      <c r="N35" s="164">
        <f t="shared" si="5"/>
        <v>188.3</v>
      </c>
      <c r="O35" s="249">
        <v>189</v>
      </c>
      <c r="P35" s="189">
        <f t="shared" si="6"/>
        <v>188</v>
      </c>
      <c r="Q35" s="164">
        <v>185</v>
      </c>
      <c r="R35" s="189">
        <f t="shared" si="7"/>
        <v>100.53191489361703</v>
      </c>
      <c r="S35" s="189">
        <f t="shared" si="8"/>
        <v>189</v>
      </c>
      <c r="T35" s="258">
        <f t="shared" si="9"/>
        <v>189</v>
      </c>
      <c r="U35" s="3">
        <f t="shared" si="10"/>
        <v>4</v>
      </c>
      <c r="X35" s="260"/>
    </row>
    <row r="36" spans="1:24" ht="78.75">
      <c r="A36" s="184">
        <v>25</v>
      </c>
      <c r="B36" s="142">
        <v>710004</v>
      </c>
      <c r="C36" s="143" t="s">
        <v>486</v>
      </c>
      <c r="D36" s="24" t="s">
        <v>316</v>
      </c>
      <c r="E36" s="175">
        <v>573</v>
      </c>
      <c r="F36" s="175">
        <v>573</v>
      </c>
      <c r="G36" s="176">
        <v>570</v>
      </c>
      <c r="H36" s="183">
        <v>570</v>
      </c>
      <c r="I36" s="176">
        <f t="shared" si="13"/>
        <v>580</v>
      </c>
      <c r="J36" s="187">
        <f t="shared" si="2"/>
        <v>572</v>
      </c>
      <c r="K36" s="145">
        <f t="shared" si="14"/>
        <v>574</v>
      </c>
      <c r="L36" s="185">
        <f t="shared" si="3"/>
        <v>574</v>
      </c>
      <c r="M36" s="185">
        <f t="shared" si="4"/>
        <v>574</v>
      </c>
      <c r="N36" s="15">
        <f t="shared" si="5"/>
        <v>571.5</v>
      </c>
      <c r="O36" s="249">
        <v>574</v>
      </c>
      <c r="P36" s="189">
        <f t="shared" si="6"/>
        <v>572</v>
      </c>
      <c r="Q36" s="164">
        <v>574</v>
      </c>
      <c r="R36" s="189">
        <f t="shared" si="7"/>
        <v>100.34965034965036</v>
      </c>
      <c r="S36" s="189">
        <f t="shared" si="8"/>
        <v>574</v>
      </c>
      <c r="T36" s="258">
        <f t="shared" si="9"/>
        <v>574</v>
      </c>
      <c r="U36" s="3">
        <f t="shared" si="10"/>
        <v>0</v>
      </c>
      <c r="X36" s="260"/>
    </row>
    <row r="37" spans="1:24" ht="78.75">
      <c r="A37" s="184">
        <v>26</v>
      </c>
      <c r="B37" s="142">
        <v>720009</v>
      </c>
      <c r="C37" s="143" t="s">
        <v>489</v>
      </c>
      <c r="D37" s="24" t="s">
        <v>317</v>
      </c>
      <c r="E37" s="175">
        <v>311</v>
      </c>
      <c r="F37" s="175">
        <v>311</v>
      </c>
      <c r="G37" s="175">
        <v>307</v>
      </c>
      <c r="H37" s="183">
        <v>307</v>
      </c>
      <c r="I37" s="176">
        <f t="shared" si="13"/>
        <v>319</v>
      </c>
      <c r="J37" s="187">
        <f t="shared" si="2"/>
        <v>309</v>
      </c>
      <c r="K37" s="145">
        <f t="shared" si="14"/>
        <v>312</v>
      </c>
      <c r="L37" s="185">
        <f t="shared" si="3"/>
        <v>312</v>
      </c>
      <c r="M37" s="185">
        <f t="shared" si="4"/>
        <v>312</v>
      </c>
      <c r="N37" s="164">
        <f t="shared" si="5"/>
        <v>309</v>
      </c>
      <c r="O37" s="249">
        <v>312</v>
      </c>
      <c r="P37" s="189">
        <f t="shared" si="6"/>
        <v>309</v>
      </c>
      <c r="Q37" s="164">
        <v>318</v>
      </c>
      <c r="R37" s="189">
        <f t="shared" si="7"/>
        <v>100.97087378640776</v>
      </c>
      <c r="S37" s="189">
        <f t="shared" si="8"/>
        <v>312</v>
      </c>
      <c r="T37" s="258">
        <f t="shared" si="9"/>
        <v>312</v>
      </c>
      <c r="U37" s="3">
        <f t="shared" si="10"/>
        <v>-6</v>
      </c>
      <c r="X37" s="260"/>
    </row>
    <row r="38" spans="1:24" ht="47.25">
      <c r="A38" s="184">
        <v>27</v>
      </c>
      <c r="B38" s="142">
        <v>730006</v>
      </c>
      <c r="C38" s="143" t="s">
        <v>491</v>
      </c>
      <c r="D38" s="24" t="s">
        <v>380</v>
      </c>
      <c r="E38" s="175">
        <v>163</v>
      </c>
      <c r="F38" s="176">
        <v>163</v>
      </c>
      <c r="G38" s="176">
        <v>160</v>
      </c>
      <c r="H38" s="183">
        <v>155</v>
      </c>
      <c r="I38" s="176">
        <f t="shared" si="13"/>
        <v>166</v>
      </c>
      <c r="J38" s="187">
        <f t="shared" si="2"/>
        <v>160</v>
      </c>
      <c r="K38" s="145">
        <f t="shared" si="14"/>
        <v>163</v>
      </c>
      <c r="L38" s="185">
        <f t="shared" si="3"/>
        <v>163</v>
      </c>
      <c r="M38" s="185">
        <f t="shared" si="4"/>
        <v>163</v>
      </c>
      <c r="N38" s="164">
        <f t="shared" si="5"/>
        <v>160.3</v>
      </c>
      <c r="O38" s="249">
        <v>163</v>
      </c>
      <c r="P38" s="189">
        <f t="shared" si="6"/>
        <v>160</v>
      </c>
      <c r="Q38" s="164">
        <v>163</v>
      </c>
      <c r="R38" s="189">
        <f t="shared" si="7"/>
        <v>101.875</v>
      </c>
      <c r="S38" s="189">
        <f t="shared" si="8"/>
        <v>163</v>
      </c>
      <c r="T38" s="258">
        <f t="shared" si="9"/>
        <v>163</v>
      </c>
      <c r="U38" s="3">
        <f t="shared" si="10"/>
        <v>0</v>
      </c>
      <c r="X38" s="260"/>
    </row>
    <row r="39" spans="1:24" ht="47.25">
      <c r="A39" s="184">
        <v>28</v>
      </c>
      <c r="B39" s="142">
        <v>740008</v>
      </c>
      <c r="C39" s="143" t="s">
        <v>493</v>
      </c>
      <c r="D39" s="24" t="s">
        <v>381</v>
      </c>
      <c r="E39" s="130">
        <v>431</v>
      </c>
      <c r="F39" s="130">
        <v>430</v>
      </c>
      <c r="G39" s="131">
        <v>438</v>
      </c>
      <c r="H39" s="183">
        <v>454</v>
      </c>
      <c r="I39" s="176">
        <f t="shared" si="13"/>
        <v>481</v>
      </c>
      <c r="J39" s="187">
        <f t="shared" si="2"/>
        <v>438</v>
      </c>
      <c r="K39" s="145">
        <f t="shared" si="14"/>
        <v>445</v>
      </c>
      <c r="L39" s="185">
        <f t="shared" si="3"/>
        <v>445</v>
      </c>
      <c r="M39" s="185">
        <f t="shared" si="4"/>
        <v>445</v>
      </c>
      <c r="N39" s="164">
        <f t="shared" si="5"/>
        <v>438.3</v>
      </c>
      <c r="O39" s="249">
        <v>445</v>
      </c>
      <c r="P39" s="189">
        <f t="shared" si="6"/>
        <v>438</v>
      </c>
      <c r="Q39" s="164">
        <v>452</v>
      </c>
      <c r="R39" s="189">
        <f t="shared" si="7"/>
        <v>101.59817351598174</v>
      </c>
      <c r="S39" s="189">
        <f t="shared" si="8"/>
        <v>445</v>
      </c>
      <c r="T39" s="258">
        <f t="shared" si="9"/>
        <v>445</v>
      </c>
      <c r="U39" s="3">
        <f t="shared" si="10"/>
        <v>-7</v>
      </c>
      <c r="X39" s="260"/>
    </row>
    <row r="40" spans="1:24" ht="63">
      <c r="A40" s="184">
        <v>29</v>
      </c>
      <c r="B40" s="142">
        <v>740015</v>
      </c>
      <c r="C40" s="143" t="s">
        <v>494</v>
      </c>
      <c r="D40" s="24" t="s">
        <v>376</v>
      </c>
      <c r="E40" s="175">
        <v>97</v>
      </c>
      <c r="F40" s="175">
        <v>97</v>
      </c>
      <c r="G40" s="175">
        <v>94</v>
      </c>
      <c r="H40" s="183">
        <v>88</v>
      </c>
      <c r="I40" s="176">
        <f t="shared" si="13"/>
        <v>104</v>
      </c>
      <c r="J40" s="187">
        <f t="shared" si="2"/>
        <v>94</v>
      </c>
      <c r="K40" s="145">
        <f t="shared" si="14"/>
        <v>98</v>
      </c>
      <c r="L40" s="185">
        <f t="shared" si="3"/>
        <v>98</v>
      </c>
      <c r="M40" s="185">
        <f t="shared" si="4"/>
        <v>98</v>
      </c>
      <c r="N40" s="164">
        <f t="shared" si="5"/>
        <v>94</v>
      </c>
      <c r="O40" s="249">
        <v>98</v>
      </c>
      <c r="P40" s="189">
        <f t="shared" si="6"/>
        <v>94</v>
      </c>
      <c r="Q40" s="164">
        <v>98</v>
      </c>
      <c r="R40" s="189">
        <f t="shared" si="7"/>
        <v>104.25531914893618</v>
      </c>
      <c r="S40" s="189">
        <f t="shared" si="8"/>
        <v>98</v>
      </c>
      <c r="T40" s="258">
        <f t="shared" si="9"/>
        <v>98</v>
      </c>
      <c r="U40" s="3">
        <f t="shared" si="10"/>
        <v>0</v>
      </c>
      <c r="X40" s="260"/>
    </row>
    <row r="41" spans="1:24" ht="47.25">
      <c r="A41" s="184">
        <v>30</v>
      </c>
      <c r="B41" s="142">
        <v>750002</v>
      </c>
      <c r="C41" s="143" t="s">
        <v>496</v>
      </c>
      <c r="D41" s="24" t="s">
        <v>318</v>
      </c>
      <c r="E41" s="175">
        <v>218</v>
      </c>
      <c r="F41" s="175">
        <v>218</v>
      </c>
      <c r="G41" s="176">
        <v>216</v>
      </c>
      <c r="H41" s="183">
        <v>213</v>
      </c>
      <c r="I41" s="176">
        <f t="shared" si="13"/>
        <v>288</v>
      </c>
      <c r="J41" s="187">
        <f t="shared" si="2"/>
        <v>216</v>
      </c>
      <c r="K41" s="145">
        <f t="shared" si="14"/>
        <v>235</v>
      </c>
      <c r="L41" s="185">
        <f t="shared" si="3"/>
        <v>235</v>
      </c>
      <c r="M41" s="185">
        <f t="shared" si="4"/>
        <v>235</v>
      </c>
      <c r="N41" s="164">
        <f t="shared" si="5"/>
        <v>216.3</v>
      </c>
      <c r="O41" s="249">
        <v>235</v>
      </c>
      <c r="P41" s="189">
        <f t="shared" si="6"/>
        <v>216</v>
      </c>
      <c r="Q41" s="164">
        <v>213</v>
      </c>
      <c r="R41" s="189">
        <f t="shared" si="7"/>
        <v>108.79629629629629</v>
      </c>
      <c r="S41" s="189">
        <f t="shared" si="8"/>
        <v>235</v>
      </c>
      <c r="T41" s="258">
        <f t="shared" si="9"/>
        <v>235</v>
      </c>
      <c r="U41" s="3">
        <f t="shared" si="10"/>
        <v>22</v>
      </c>
      <c r="X41" s="260"/>
    </row>
    <row r="42" spans="1:24" ht="78.75">
      <c r="A42" s="184">
        <v>31</v>
      </c>
      <c r="B42" s="142">
        <v>760008</v>
      </c>
      <c r="C42" s="143" t="s">
        <v>497</v>
      </c>
      <c r="D42" s="24" t="s">
        <v>319</v>
      </c>
      <c r="E42" s="175">
        <v>240</v>
      </c>
      <c r="F42" s="175">
        <v>240</v>
      </c>
      <c r="G42" s="176">
        <v>231</v>
      </c>
      <c r="H42" s="183">
        <v>231</v>
      </c>
      <c r="I42" s="176">
        <f t="shared" si="13"/>
        <v>281</v>
      </c>
      <c r="J42" s="187">
        <f t="shared" si="2"/>
        <v>236</v>
      </c>
      <c r="K42" s="145">
        <f t="shared" si="14"/>
        <v>248</v>
      </c>
      <c r="L42" s="185">
        <f t="shared" si="3"/>
        <v>248</v>
      </c>
      <c r="M42" s="185">
        <f t="shared" si="4"/>
        <v>248</v>
      </c>
      <c r="N42" s="15">
        <f t="shared" si="5"/>
        <v>235.5</v>
      </c>
      <c r="O42" s="249">
        <v>248</v>
      </c>
      <c r="P42" s="189">
        <f t="shared" si="6"/>
        <v>236</v>
      </c>
      <c r="Q42" s="164">
        <v>244</v>
      </c>
      <c r="R42" s="189">
        <f t="shared" si="7"/>
        <v>105.08474576271188</v>
      </c>
      <c r="S42" s="189">
        <f t="shared" si="8"/>
        <v>248</v>
      </c>
      <c r="T42" s="258">
        <f t="shared" si="9"/>
        <v>248</v>
      </c>
      <c r="U42" s="3">
        <f t="shared" si="10"/>
        <v>4</v>
      </c>
      <c r="X42" s="260"/>
    </row>
    <row r="43" spans="1:24" ht="63">
      <c r="A43" s="184">
        <v>32</v>
      </c>
      <c r="B43" s="142">
        <v>770001</v>
      </c>
      <c r="C43" s="143" t="s">
        <v>499</v>
      </c>
      <c r="D43" s="24" t="s">
        <v>15</v>
      </c>
      <c r="E43" s="175">
        <v>210</v>
      </c>
      <c r="F43" s="175">
        <v>210</v>
      </c>
      <c r="G43" s="175">
        <v>207</v>
      </c>
      <c r="H43" s="183">
        <v>200</v>
      </c>
      <c r="I43" s="176">
        <f t="shared" si="13"/>
        <v>197</v>
      </c>
      <c r="J43" s="187">
        <f t="shared" si="2"/>
        <v>207</v>
      </c>
      <c r="K43" s="145">
        <f t="shared" si="14"/>
        <v>206</v>
      </c>
      <c r="L43" s="185">
        <f t="shared" si="3"/>
        <v>206</v>
      </c>
      <c r="M43" s="185">
        <f t="shared" si="4"/>
        <v>206</v>
      </c>
      <c r="N43" s="164">
        <f t="shared" si="5"/>
        <v>206.8</v>
      </c>
      <c r="O43" s="249">
        <v>206</v>
      </c>
      <c r="P43" s="189">
        <f t="shared" si="6"/>
        <v>207</v>
      </c>
      <c r="Q43" s="164">
        <v>216</v>
      </c>
      <c r="R43" s="189">
        <f t="shared" si="7"/>
        <v>99.5169082125604</v>
      </c>
      <c r="S43" s="189">
        <f t="shared" si="8"/>
        <v>206</v>
      </c>
      <c r="T43" s="258">
        <f t="shared" si="9"/>
        <v>206</v>
      </c>
      <c r="U43" s="3">
        <f t="shared" si="10"/>
        <v>-10</v>
      </c>
      <c r="X43" s="260"/>
    </row>
    <row r="44" spans="1:24" ht="63">
      <c r="A44" s="184">
        <v>33</v>
      </c>
      <c r="B44" s="142">
        <v>770004</v>
      </c>
      <c r="C44" s="143" t="s">
        <v>500</v>
      </c>
      <c r="D44" s="24" t="s">
        <v>16</v>
      </c>
      <c r="E44" s="175">
        <v>171</v>
      </c>
      <c r="F44" s="176">
        <v>171</v>
      </c>
      <c r="G44" s="176">
        <v>167</v>
      </c>
      <c r="H44" s="183">
        <v>159</v>
      </c>
      <c r="I44" s="176">
        <f t="shared" si="13"/>
        <v>175</v>
      </c>
      <c r="J44" s="187">
        <f t="shared" si="2"/>
        <v>167</v>
      </c>
      <c r="K44" s="145">
        <f t="shared" si="14"/>
        <v>171</v>
      </c>
      <c r="L44" s="185">
        <f t="shared" si="3"/>
        <v>171</v>
      </c>
      <c r="M44" s="185">
        <f t="shared" si="4"/>
        <v>171</v>
      </c>
      <c r="N44" s="164">
        <f t="shared" si="5"/>
        <v>167</v>
      </c>
      <c r="O44" s="249">
        <v>171</v>
      </c>
      <c r="P44" s="189">
        <f t="shared" si="6"/>
        <v>167</v>
      </c>
      <c r="Q44" s="164">
        <v>175</v>
      </c>
      <c r="R44" s="189">
        <f t="shared" si="7"/>
        <v>102.39520958083833</v>
      </c>
      <c r="S44" s="189">
        <f t="shared" si="8"/>
        <v>171</v>
      </c>
      <c r="T44" s="258">
        <f t="shared" si="9"/>
        <v>171</v>
      </c>
      <c r="U44" s="3">
        <f t="shared" si="10"/>
        <v>-4</v>
      </c>
      <c r="X44" s="260"/>
    </row>
    <row r="45" spans="1:24" ht="78.75">
      <c r="A45" s="184">
        <v>34</v>
      </c>
      <c r="B45" s="142">
        <v>780005</v>
      </c>
      <c r="C45" s="143" t="s">
        <v>502</v>
      </c>
      <c r="D45" s="24" t="s">
        <v>320</v>
      </c>
      <c r="E45" s="175">
        <v>235</v>
      </c>
      <c r="F45" s="175">
        <v>235</v>
      </c>
      <c r="G45" s="175">
        <v>238</v>
      </c>
      <c r="H45" s="183">
        <v>244</v>
      </c>
      <c r="I45" s="176">
        <f t="shared" si="13"/>
        <v>224</v>
      </c>
      <c r="J45" s="187">
        <f t="shared" si="2"/>
        <v>238</v>
      </c>
      <c r="K45" s="145">
        <f t="shared" si="14"/>
        <v>233</v>
      </c>
      <c r="L45" s="185">
        <f t="shared" si="3"/>
        <v>233</v>
      </c>
      <c r="M45" s="185">
        <f t="shared" si="4"/>
        <v>233</v>
      </c>
      <c r="N45" s="164">
        <f t="shared" si="5"/>
        <v>238</v>
      </c>
      <c r="O45" s="249">
        <v>233</v>
      </c>
      <c r="P45" s="189">
        <f t="shared" si="6"/>
        <v>238</v>
      </c>
      <c r="Q45" s="164">
        <v>243</v>
      </c>
      <c r="R45" s="189">
        <f t="shared" si="7"/>
        <v>97.89915966386555</v>
      </c>
      <c r="S45" s="189">
        <f t="shared" si="8"/>
        <v>233</v>
      </c>
      <c r="T45" s="258">
        <f t="shared" si="9"/>
        <v>233</v>
      </c>
      <c r="U45" s="3">
        <f t="shared" si="10"/>
        <v>-10</v>
      </c>
      <c r="X45" s="260"/>
    </row>
    <row r="46" spans="1:24" ht="47.25">
      <c r="A46" s="184">
        <v>35</v>
      </c>
      <c r="B46" s="142">
        <v>790003</v>
      </c>
      <c r="C46" s="143" t="s">
        <v>503</v>
      </c>
      <c r="D46" s="24" t="s">
        <v>321</v>
      </c>
      <c r="E46" s="175">
        <v>247</v>
      </c>
      <c r="F46" s="175">
        <v>247</v>
      </c>
      <c r="G46" s="176">
        <v>247</v>
      </c>
      <c r="H46" s="183">
        <v>245</v>
      </c>
      <c r="I46" s="176">
        <f t="shared" si="13"/>
        <v>263</v>
      </c>
      <c r="J46" s="187">
        <f t="shared" si="2"/>
        <v>247</v>
      </c>
      <c r="K46" s="145">
        <f t="shared" si="14"/>
        <v>251</v>
      </c>
      <c r="L46" s="185">
        <f t="shared" si="3"/>
        <v>251</v>
      </c>
      <c r="M46" s="185">
        <f t="shared" si="4"/>
        <v>251</v>
      </c>
      <c r="N46" s="15">
        <f t="shared" si="5"/>
        <v>246.5</v>
      </c>
      <c r="O46" s="249">
        <v>251</v>
      </c>
      <c r="P46" s="189">
        <f t="shared" si="6"/>
        <v>247</v>
      </c>
      <c r="Q46" s="164">
        <v>254</v>
      </c>
      <c r="R46" s="189">
        <f t="shared" si="7"/>
        <v>101.61943319838056</v>
      </c>
      <c r="S46" s="189">
        <f t="shared" si="8"/>
        <v>251</v>
      </c>
      <c r="T46" s="258">
        <f t="shared" si="9"/>
        <v>251</v>
      </c>
      <c r="U46" s="3">
        <f t="shared" si="10"/>
        <v>-3</v>
      </c>
      <c r="X46" s="260"/>
    </row>
    <row r="47" spans="1:24" ht="63">
      <c r="A47" s="184">
        <v>36</v>
      </c>
      <c r="B47" s="142">
        <v>800002</v>
      </c>
      <c r="C47" s="143" t="s">
        <v>504</v>
      </c>
      <c r="D47" s="24" t="s">
        <v>322</v>
      </c>
      <c r="E47" s="175">
        <v>477</v>
      </c>
      <c r="F47" s="175">
        <v>477</v>
      </c>
      <c r="G47" s="175">
        <v>477</v>
      </c>
      <c r="H47" s="183">
        <v>477</v>
      </c>
      <c r="I47" s="176">
        <f t="shared" si="13"/>
        <v>481</v>
      </c>
      <c r="J47" s="187">
        <f t="shared" si="2"/>
        <v>477</v>
      </c>
      <c r="K47" s="145">
        <f t="shared" si="14"/>
        <v>478</v>
      </c>
      <c r="L47" s="185">
        <f t="shared" si="3"/>
        <v>478</v>
      </c>
      <c r="M47" s="185">
        <f t="shared" si="4"/>
        <v>478</v>
      </c>
      <c r="N47" s="164">
        <f t="shared" si="5"/>
        <v>477</v>
      </c>
      <c r="O47" s="249">
        <v>478</v>
      </c>
      <c r="P47" s="189">
        <f t="shared" si="6"/>
        <v>477</v>
      </c>
      <c r="Q47" s="164">
        <v>467</v>
      </c>
      <c r="R47" s="189">
        <f t="shared" si="7"/>
        <v>100.20964360587003</v>
      </c>
      <c r="S47" s="189">
        <f t="shared" si="8"/>
        <v>478</v>
      </c>
      <c r="T47" s="258">
        <f t="shared" si="9"/>
        <v>478</v>
      </c>
      <c r="U47" s="3">
        <f t="shared" si="10"/>
        <v>11</v>
      </c>
      <c r="X47" s="260"/>
    </row>
    <row r="48" spans="1:24" ht="47.25">
      <c r="A48" s="184">
        <v>37</v>
      </c>
      <c r="B48" s="142">
        <v>820007</v>
      </c>
      <c r="C48" s="143" t="s">
        <v>507</v>
      </c>
      <c r="D48" s="24" t="s">
        <v>323</v>
      </c>
      <c r="E48" s="175">
        <v>196</v>
      </c>
      <c r="F48" s="175">
        <v>194</v>
      </c>
      <c r="G48" s="175">
        <v>179</v>
      </c>
      <c r="H48" s="183">
        <v>179</v>
      </c>
      <c r="I48" s="176">
        <f t="shared" si="13"/>
        <v>239</v>
      </c>
      <c r="J48" s="187">
        <f t="shared" si="2"/>
        <v>187</v>
      </c>
      <c r="K48" s="145">
        <f t="shared" si="14"/>
        <v>202</v>
      </c>
      <c r="L48" s="185">
        <f t="shared" si="3"/>
        <v>202</v>
      </c>
      <c r="M48" s="185">
        <f t="shared" si="4"/>
        <v>202</v>
      </c>
      <c r="N48" s="164">
        <f t="shared" si="5"/>
        <v>187</v>
      </c>
      <c r="O48" s="249">
        <v>202</v>
      </c>
      <c r="P48" s="189">
        <f t="shared" si="6"/>
        <v>187</v>
      </c>
      <c r="Q48" s="164">
        <v>204</v>
      </c>
      <c r="R48" s="189">
        <f t="shared" si="7"/>
        <v>108.02139037433155</v>
      </c>
      <c r="S48" s="189">
        <f t="shared" si="8"/>
        <v>202</v>
      </c>
      <c r="T48" s="258">
        <f t="shared" si="9"/>
        <v>202</v>
      </c>
      <c r="U48" s="3">
        <f t="shared" si="10"/>
        <v>-2</v>
      </c>
      <c r="X48" s="260"/>
    </row>
    <row r="49" spans="1:24" ht="63">
      <c r="A49" s="184">
        <v>38</v>
      </c>
      <c r="B49" s="142">
        <v>830003</v>
      </c>
      <c r="C49" s="143" t="s">
        <v>451</v>
      </c>
      <c r="D49" s="24" t="s">
        <v>324</v>
      </c>
      <c r="E49" s="130">
        <v>45</v>
      </c>
      <c r="F49" s="130">
        <v>45</v>
      </c>
      <c r="G49" s="131">
        <v>44</v>
      </c>
      <c r="H49" s="183">
        <v>44</v>
      </c>
      <c r="I49" s="176">
        <f>H49</f>
        <v>44</v>
      </c>
      <c r="J49" s="187">
        <f t="shared" si="2"/>
        <v>45</v>
      </c>
      <c r="K49" s="145">
        <v>44.4</v>
      </c>
      <c r="L49" s="185">
        <f t="shared" si="3"/>
        <v>44.4</v>
      </c>
      <c r="M49" s="185">
        <f t="shared" si="4"/>
        <v>44</v>
      </c>
      <c r="N49" s="15">
        <f t="shared" si="5"/>
        <v>44.5</v>
      </c>
      <c r="O49" s="250">
        <v>44</v>
      </c>
      <c r="P49" s="189">
        <f t="shared" si="6"/>
        <v>45</v>
      </c>
      <c r="Q49" s="164">
        <v>43</v>
      </c>
      <c r="R49" s="189">
        <f t="shared" si="7"/>
        <v>98.66666666666666</v>
      </c>
      <c r="S49" s="189">
        <f t="shared" si="8"/>
        <v>44</v>
      </c>
      <c r="T49" s="258">
        <f t="shared" si="9"/>
        <v>44.5</v>
      </c>
      <c r="U49" s="3">
        <f t="shared" si="10"/>
        <v>1.3999999999999986</v>
      </c>
      <c r="X49" s="260"/>
    </row>
    <row r="50" spans="1:24" ht="63" customHeight="1">
      <c r="A50" s="184">
        <v>39</v>
      </c>
      <c r="B50" s="142">
        <v>830005</v>
      </c>
      <c r="C50" s="143" t="s">
        <v>508</v>
      </c>
      <c r="D50" s="24" t="s">
        <v>325</v>
      </c>
      <c r="E50" s="175">
        <v>174</v>
      </c>
      <c r="F50" s="175">
        <v>174</v>
      </c>
      <c r="G50" s="176">
        <v>174</v>
      </c>
      <c r="H50" s="183">
        <v>174</v>
      </c>
      <c r="I50" s="176">
        <f aca="true" t="shared" si="15" ref="I50:I68">(K50*4)-(E50+F50+G50)</f>
        <v>178</v>
      </c>
      <c r="J50" s="187">
        <f t="shared" si="2"/>
        <v>174</v>
      </c>
      <c r="K50" s="145">
        <f aca="true" t="shared" si="16" ref="K50:K68">O50</f>
        <v>175</v>
      </c>
      <c r="L50" s="185">
        <f t="shared" si="3"/>
        <v>175</v>
      </c>
      <c r="M50" s="185">
        <f t="shared" si="4"/>
        <v>175</v>
      </c>
      <c r="N50" s="164">
        <f t="shared" si="5"/>
        <v>174</v>
      </c>
      <c r="O50" s="249">
        <v>175</v>
      </c>
      <c r="P50" s="189">
        <f t="shared" si="6"/>
        <v>174</v>
      </c>
      <c r="Q50" s="164">
        <v>177</v>
      </c>
      <c r="R50" s="189">
        <f t="shared" si="7"/>
        <v>100.57471264367817</v>
      </c>
      <c r="S50" s="189">
        <f t="shared" si="8"/>
        <v>175</v>
      </c>
      <c r="T50" s="258">
        <f t="shared" si="9"/>
        <v>175</v>
      </c>
      <c r="U50" s="3">
        <f t="shared" si="10"/>
        <v>-2</v>
      </c>
      <c r="X50" s="260"/>
    </row>
    <row r="51" spans="1:24" ht="63">
      <c r="A51" s="184">
        <v>40</v>
      </c>
      <c r="B51" s="142">
        <v>840007</v>
      </c>
      <c r="C51" s="143" t="s">
        <v>509</v>
      </c>
      <c r="D51" s="24" t="s">
        <v>17</v>
      </c>
      <c r="E51" s="175">
        <v>220</v>
      </c>
      <c r="F51" s="175">
        <v>220</v>
      </c>
      <c r="G51" s="176">
        <v>217</v>
      </c>
      <c r="H51" s="183">
        <v>211</v>
      </c>
      <c r="I51" s="176">
        <f t="shared" si="15"/>
        <v>247</v>
      </c>
      <c r="J51" s="187">
        <f t="shared" si="2"/>
        <v>217</v>
      </c>
      <c r="K51" s="145">
        <f t="shared" si="16"/>
        <v>226</v>
      </c>
      <c r="L51" s="185">
        <f t="shared" si="3"/>
        <v>226</v>
      </c>
      <c r="M51" s="185">
        <f t="shared" si="4"/>
        <v>226</v>
      </c>
      <c r="N51" s="164">
        <f t="shared" si="5"/>
        <v>217</v>
      </c>
      <c r="O51" s="249">
        <v>226</v>
      </c>
      <c r="P51" s="189">
        <f t="shared" si="6"/>
        <v>217</v>
      </c>
      <c r="Q51" s="164">
        <v>228</v>
      </c>
      <c r="R51" s="189">
        <f t="shared" si="7"/>
        <v>104.14746543778803</v>
      </c>
      <c r="S51" s="189">
        <f t="shared" si="8"/>
        <v>226</v>
      </c>
      <c r="T51" s="258">
        <f t="shared" si="9"/>
        <v>226</v>
      </c>
      <c r="U51" s="3">
        <f t="shared" si="10"/>
        <v>-2</v>
      </c>
      <c r="X51" s="260"/>
    </row>
    <row r="52" spans="1:24" ht="47.25">
      <c r="A52" s="184">
        <v>41</v>
      </c>
      <c r="B52" s="142">
        <v>850006</v>
      </c>
      <c r="C52" s="143" t="s">
        <v>511</v>
      </c>
      <c r="D52" s="24" t="s">
        <v>326</v>
      </c>
      <c r="E52" s="175">
        <v>216</v>
      </c>
      <c r="F52" s="175">
        <v>216</v>
      </c>
      <c r="G52" s="175">
        <v>219</v>
      </c>
      <c r="H52" s="183">
        <v>225</v>
      </c>
      <c r="I52" s="176">
        <f t="shared" si="15"/>
        <v>477</v>
      </c>
      <c r="J52" s="187">
        <f t="shared" si="2"/>
        <v>219</v>
      </c>
      <c r="K52" s="145">
        <f t="shared" si="16"/>
        <v>282</v>
      </c>
      <c r="L52" s="185">
        <f t="shared" si="3"/>
        <v>282</v>
      </c>
      <c r="M52" s="185">
        <f t="shared" si="4"/>
        <v>282</v>
      </c>
      <c r="N52" s="164">
        <f t="shared" si="5"/>
        <v>219</v>
      </c>
      <c r="O52" s="249">
        <v>282</v>
      </c>
      <c r="P52" s="189">
        <f t="shared" si="6"/>
        <v>219</v>
      </c>
      <c r="Q52" s="164">
        <v>223</v>
      </c>
      <c r="R52" s="189">
        <f t="shared" si="7"/>
        <v>128.76712328767124</v>
      </c>
      <c r="S52" s="189">
        <f t="shared" si="8"/>
        <v>282</v>
      </c>
      <c r="T52" s="258">
        <f t="shared" si="9"/>
        <v>282</v>
      </c>
      <c r="U52" s="3">
        <f t="shared" si="10"/>
        <v>59</v>
      </c>
      <c r="X52" s="260"/>
    </row>
    <row r="53" spans="1:24" ht="78.75">
      <c r="A53" s="184">
        <v>42</v>
      </c>
      <c r="B53" s="142">
        <v>860009</v>
      </c>
      <c r="C53" s="143" t="s">
        <v>513</v>
      </c>
      <c r="D53" s="24" t="s">
        <v>327</v>
      </c>
      <c r="E53" s="175">
        <v>209</v>
      </c>
      <c r="F53" s="175">
        <v>209</v>
      </c>
      <c r="G53" s="176">
        <v>213</v>
      </c>
      <c r="H53" s="183">
        <v>213</v>
      </c>
      <c r="I53" s="176">
        <f t="shared" si="15"/>
        <v>241</v>
      </c>
      <c r="J53" s="187">
        <f t="shared" si="2"/>
        <v>211</v>
      </c>
      <c r="K53" s="145">
        <f t="shared" si="16"/>
        <v>218</v>
      </c>
      <c r="L53" s="185">
        <f t="shared" si="3"/>
        <v>218</v>
      </c>
      <c r="M53" s="185">
        <f t="shared" si="4"/>
        <v>218</v>
      </c>
      <c r="N53" s="164">
        <f t="shared" si="5"/>
        <v>211</v>
      </c>
      <c r="O53" s="249">
        <v>218</v>
      </c>
      <c r="P53" s="189">
        <f t="shared" si="6"/>
        <v>211</v>
      </c>
      <c r="Q53" s="164">
        <v>215</v>
      </c>
      <c r="R53" s="189">
        <f t="shared" si="7"/>
        <v>103.3175355450237</v>
      </c>
      <c r="S53" s="189">
        <f t="shared" si="8"/>
        <v>218</v>
      </c>
      <c r="T53" s="258">
        <f t="shared" si="9"/>
        <v>218</v>
      </c>
      <c r="U53" s="3">
        <f t="shared" si="10"/>
        <v>3</v>
      </c>
      <c r="X53" s="260"/>
    </row>
    <row r="54" spans="1:24" ht="78.75">
      <c r="A54" s="184">
        <v>43</v>
      </c>
      <c r="B54" s="142">
        <v>870004</v>
      </c>
      <c r="C54" s="143" t="s">
        <v>514</v>
      </c>
      <c r="D54" s="24" t="s">
        <v>328</v>
      </c>
      <c r="E54" s="175">
        <v>273</v>
      </c>
      <c r="F54" s="175">
        <v>273</v>
      </c>
      <c r="G54" s="176">
        <v>272</v>
      </c>
      <c r="H54" s="183">
        <v>271</v>
      </c>
      <c r="I54" s="176">
        <f t="shared" si="15"/>
        <v>274</v>
      </c>
      <c r="J54" s="187">
        <f t="shared" si="2"/>
        <v>272</v>
      </c>
      <c r="K54" s="145">
        <f t="shared" si="16"/>
        <v>273</v>
      </c>
      <c r="L54" s="185">
        <f t="shared" si="3"/>
        <v>273</v>
      </c>
      <c r="M54" s="185">
        <f t="shared" si="4"/>
        <v>273</v>
      </c>
      <c r="N54" s="164">
        <f t="shared" si="5"/>
        <v>272.3</v>
      </c>
      <c r="O54" s="249">
        <v>273</v>
      </c>
      <c r="P54" s="189">
        <f t="shared" si="6"/>
        <v>272</v>
      </c>
      <c r="Q54" s="164">
        <v>281</v>
      </c>
      <c r="R54" s="189">
        <f t="shared" si="7"/>
        <v>100.36764705882352</v>
      </c>
      <c r="S54" s="189">
        <f t="shared" si="8"/>
        <v>273</v>
      </c>
      <c r="T54" s="258">
        <f t="shared" si="9"/>
        <v>273</v>
      </c>
      <c r="U54" s="3">
        <f t="shared" si="10"/>
        <v>-8</v>
      </c>
      <c r="X54" s="260"/>
    </row>
    <row r="55" spans="1:24" ht="78.75">
      <c r="A55" s="184">
        <v>44</v>
      </c>
      <c r="B55" s="142">
        <v>880007</v>
      </c>
      <c r="C55" s="143" t="s">
        <v>452</v>
      </c>
      <c r="D55" s="24" t="s">
        <v>9</v>
      </c>
      <c r="E55" s="130">
        <v>297</v>
      </c>
      <c r="F55" s="130">
        <v>297</v>
      </c>
      <c r="G55" s="131">
        <v>305</v>
      </c>
      <c r="H55" s="183">
        <v>305</v>
      </c>
      <c r="I55" s="176">
        <f t="shared" si="15"/>
        <v>477</v>
      </c>
      <c r="J55" s="187">
        <f t="shared" si="2"/>
        <v>301</v>
      </c>
      <c r="K55" s="145">
        <f t="shared" si="16"/>
        <v>344</v>
      </c>
      <c r="L55" s="185">
        <f t="shared" si="3"/>
        <v>344</v>
      </c>
      <c r="M55" s="185">
        <f t="shared" si="4"/>
        <v>344</v>
      </c>
      <c r="N55" s="164">
        <f t="shared" si="5"/>
        <v>301</v>
      </c>
      <c r="O55" s="249">
        <v>344</v>
      </c>
      <c r="P55" s="189">
        <f t="shared" si="6"/>
        <v>301</v>
      </c>
      <c r="Q55" s="164">
        <v>300</v>
      </c>
      <c r="R55" s="189">
        <f t="shared" si="7"/>
        <v>114.28571428571429</v>
      </c>
      <c r="S55" s="189">
        <f t="shared" si="8"/>
        <v>344</v>
      </c>
      <c r="T55" s="258">
        <f t="shared" si="9"/>
        <v>344</v>
      </c>
      <c r="U55" s="3">
        <f t="shared" si="10"/>
        <v>44</v>
      </c>
      <c r="X55" s="260"/>
    </row>
    <row r="56" spans="1:24" ht="94.5">
      <c r="A56" s="184">
        <v>45</v>
      </c>
      <c r="B56" s="142">
        <v>880010</v>
      </c>
      <c r="C56" s="143" t="s">
        <v>515</v>
      </c>
      <c r="D56" s="24" t="s">
        <v>329</v>
      </c>
      <c r="E56" s="175">
        <v>351</v>
      </c>
      <c r="F56" s="176">
        <v>351</v>
      </c>
      <c r="G56" s="176">
        <v>364</v>
      </c>
      <c r="H56" s="183">
        <v>364</v>
      </c>
      <c r="I56" s="176">
        <f t="shared" si="15"/>
        <v>414</v>
      </c>
      <c r="J56" s="187">
        <f t="shared" si="2"/>
        <v>358</v>
      </c>
      <c r="K56" s="145">
        <f t="shared" si="16"/>
        <v>370</v>
      </c>
      <c r="L56" s="185">
        <f t="shared" si="3"/>
        <v>370</v>
      </c>
      <c r="M56" s="185">
        <f t="shared" si="4"/>
        <v>370</v>
      </c>
      <c r="N56" s="15">
        <f t="shared" si="5"/>
        <v>357.5</v>
      </c>
      <c r="O56" s="249">
        <v>370</v>
      </c>
      <c r="P56" s="189">
        <f t="shared" si="6"/>
        <v>358</v>
      </c>
      <c r="Q56" s="164">
        <v>357</v>
      </c>
      <c r="R56" s="189">
        <f t="shared" si="7"/>
        <v>103.35195530726257</v>
      </c>
      <c r="S56" s="189">
        <f t="shared" si="8"/>
        <v>370</v>
      </c>
      <c r="T56" s="258">
        <f t="shared" si="9"/>
        <v>370</v>
      </c>
      <c r="U56" s="3">
        <f t="shared" si="10"/>
        <v>13</v>
      </c>
      <c r="X56" s="260"/>
    </row>
    <row r="57" spans="1:24" ht="63" customHeight="1">
      <c r="A57" s="184">
        <v>46</v>
      </c>
      <c r="B57" s="142">
        <v>890011</v>
      </c>
      <c r="C57" s="143" t="s">
        <v>517</v>
      </c>
      <c r="D57" s="24" t="s">
        <v>330</v>
      </c>
      <c r="E57" s="175">
        <v>269</v>
      </c>
      <c r="F57" s="176">
        <v>269</v>
      </c>
      <c r="G57" s="176">
        <v>266</v>
      </c>
      <c r="H57" s="183">
        <v>261</v>
      </c>
      <c r="I57" s="176">
        <f t="shared" si="15"/>
        <v>340</v>
      </c>
      <c r="J57" s="187">
        <f t="shared" si="2"/>
        <v>266</v>
      </c>
      <c r="K57" s="145">
        <f t="shared" si="16"/>
        <v>286</v>
      </c>
      <c r="L57" s="185">
        <f t="shared" si="3"/>
        <v>286</v>
      </c>
      <c r="M57" s="185">
        <f t="shared" si="4"/>
        <v>286</v>
      </c>
      <c r="N57" s="164">
        <f t="shared" si="5"/>
        <v>266.3</v>
      </c>
      <c r="O57" s="249">
        <v>286</v>
      </c>
      <c r="P57" s="189">
        <f t="shared" si="6"/>
        <v>266</v>
      </c>
      <c r="Q57" s="164">
        <v>275</v>
      </c>
      <c r="R57" s="189">
        <f t="shared" si="7"/>
        <v>107.5187969924812</v>
      </c>
      <c r="S57" s="189">
        <f t="shared" si="8"/>
        <v>286</v>
      </c>
      <c r="T57" s="258">
        <f t="shared" si="9"/>
        <v>286</v>
      </c>
      <c r="U57" s="3">
        <f t="shared" si="10"/>
        <v>11</v>
      </c>
      <c r="X57" s="260"/>
    </row>
    <row r="58" spans="1:24" ht="63">
      <c r="A58" s="184">
        <v>47</v>
      </c>
      <c r="B58" s="142">
        <v>900003</v>
      </c>
      <c r="C58" s="143" t="s">
        <v>518</v>
      </c>
      <c r="D58" s="24" t="s">
        <v>331</v>
      </c>
      <c r="E58" s="175">
        <v>480</v>
      </c>
      <c r="F58" s="176">
        <v>480</v>
      </c>
      <c r="G58" s="176">
        <v>480</v>
      </c>
      <c r="H58" s="183">
        <v>480</v>
      </c>
      <c r="I58" s="176">
        <f t="shared" si="15"/>
        <v>492</v>
      </c>
      <c r="J58" s="187">
        <f t="shared" si="2"/>
        <v>480</v>
      </c>
      <c r="K58" s="145">
        <f t="shared" si="16"/>
        <v>483</v>
      </c>
      <c r="L58" s="185">
        <f t="shared" si="3"/>
        <v>483</v>
      </c>
      <c r="M58" s="185">
        <f t="shared" si="4"/>
        <v>483</v>
      </c>
      <c r="N58" s="164">
        <f t="shared" si="5"/>
        <v>480</v>
      </c>
      <c r="O58" s="249">
        <v>483</v>
      </c>
      <c r="P58" s="189">
        <f t="shared" si="6"/>
        <v>480</v>
      </c>
      <c r="Q58" s="164">
        <v>482</v>
      </c>
      <c r="R58" s="189">
        <f t="shared" si="7"/>
        <v>100.625</v>
      </c>
      <c r="S58" s="189">
        <f t="shared" si="8"/>
        <v>483</v>
      </c>
      <c r="T58" s="258">
        <f t="shared" si="9"/>
        <v>483</v>
      </c>
      <c r="U58" s="3">
        <f t="shared" si="10"/>
        <v>1</v>
      </c>
      <c r="X58" s="260"/>
    </row>
    <row r="59" spans="1:24" ht="63">
      <c r="A59" s="184">
        <v>48</v>
      </c>
      <c r="B59" s="142">
        <v>910009</v>
      </c>
      <c r="C59" s="143" t="s">
        <v>520</v>
      </c>
      <c r="D59" s="24" t="s">
        <v>332</v>
      </c>
      <c r="E59" s="175">
        <v>331</v>
      </c>
      <c r="F59" s="175">
        <v>331</v>
      </c>
      <c r="G59" s="175">
        <v>325</v>
      </c>
      <c r="H59" s="183">
        <v>313</v>
      </c>
      <c r="I59" s="176">
        <f t="shared" si="15"/>
        <v>337</v>
      </c>
      <c r="J59" s="187">
        <f t="shared" si="2"/>
        <v>325</v>
      </c>
      <c r="K59" s="145">
        <f t="shared" si="16"/>
        <v>331</v>
      </c>
      <c r="L59" s="185">
        <f t="shared" si="3"/>
        <v>331</v>
      </c>
      <c r="M59" s="185">
        <f t="shared" si="4"/>
        <v>331</v>
      </c>
      <c r="N59" s="164">
        <f t="shared" si="5"/>
        <v>325</v>
      </c>
      <c r="O59" s="249">
        <v>331</v>
      </c>
      <c r="P59" s="189">
        <f t="shared" si="6"/>
        <v>325</v>
      </c>
      <c r="Q59" s="164">
        <v>344</v>
      </c>
      <c r="R59" s="189">
        <f t="shared" si="7"/>
        <v>101.84615384615384</v>
      </c>
      <c r="S59" s="189">
        <f t="shared" si="8"/>
        <v>331</v>
      </c>
      <c r="T59" s="258">
        <f t="shared" si="9"/>
        <v>331</v>
      </c>
      <c r="U59" s="3">
        <f t="shared" si="10"/>
        <v>-13</v>
      </c>
      <c r="X59" s="260"/>
    </row>
    <row r="60" spans="1:24" ht="78.75">
      <c r="A60" s="184">
        <v>49</v>
      </c>
      <c r="B60" s="142">
        <v>920001</v>
      </c>
      <c r="C60" s="143" t="s">
        <v>522</v>
      </c>
      <c r="D60" s="24" t="s">
        <v>333</v>
      </c>
      <c r="E60" s="175">
        <v>233</v>
      </c>
      <c r="F60" s="175">
        <v>233</v>
      </c>
      <c r="G60" s="176">
        <v>235</v>
      </c>
      <c r="H60" s="183">
        <v>239</v>
      </c>
      <c r="I60" s="176">
        <f t="shared" si="15"/>
        <v>239</v>
      </c>
      <c r="J60" s="187">
        <f t="shared" si="2"/>
        <v>235</v>
      </c>
      <c r="K60" s="145">
        <f t="shared" si="16"/>
        <v>235</v>
      </c>
      <c r="L60" s="185">
        <f t="shared" si="3"/>
        <v>235</v>
      </c>
      <c r="M60" s="185">
        <f t="shared" si="4"/>
        <v>235</v>
      </c>
      <c r="N60" s="164">
        <f t="shared" si="5"/>
        <v>235</v>
      </c>
      <c r="O60" s="249">
        <v>235</v>
      </c>
      <c r="P60" s="189">
        <f t="shared" si="6"/>
        <v>235</v>
      </c>
      <c r="Q60" s="164">
        <v>243</v>
      </c>
      <c r="R60" s="189">
        <f t="shared" si="7"/>
        <v>100</v>
      </c>
      <c r="S60" s="189">
        <f t="shared" si="8"/>
        <v>235</v>
      </c>
      <c r="T60" s="258">
        <f t="shared" si="9"/>
        <v>235</v>
      </c>
      <c r="U60" s="3">
        <f t="shared" si="10"/>
        <v>-8</v>
      </c>
      <c r="X60" s="260"/>
    </row>
    <row r="61" spans="1:24" ht="63">
      <c r="A61" s="184">
        <v>50</v>
      </c>
      <c r="B61" s="142">
        <v>930004</v>
      </c>
      <c r="C61" s="143" t="s">
        <v>524</v>
      </c>
      <c r="D61" s="24" t="s">
        <v>334</v>
      </c>
      <c r="E61" s="175">
        <v>241</v>
      </c>
      <c r="F61" s="175">
        <v>241</v>
      </c>
      <c r="G61" s="175">
        <v>234</v>
      </c>
      <c r="H61" s="183">
        <v>220</v>
      </c>
      <c r="I61" s="176">
        <f t="shared" si="15"/>
        <v>248</v>
      </c>
      <c r="J61" s="187">
        <f t="shared" si="2"/>
        <v>234</v>
      </c>
      <c r="K61" s="145">
        <f t="shared" si="16"/>
        <v>241</v>
      </c>
      <c r="L61" s="185">
        <f t="shared" si="3"/>
        <v>241</v>
      </c>
      <c r="M61" s="185">
        <f t="shared" si="4"/>
        <v>241</v>
      </c>
      <c r="N61" s="164">
        <f t="shared" si="5"/>
        <v>234</v>
      </c>
      <c r="O61" s="249">
        <v>241</v>
      </c>
      <c r="P61" s="189">
        <f t="shared" si="6"/>
        <v>234</v>
      </c>
      <c r="Q61" s="164">
        <v>240</v>
      </c>
      <c r="R61" s="189">
        <f t="shared" si="7"/>
        <v>102.991452991453</v>
      </c>
      <c r="S61" s="189">
        <f t="shared" si="8"/>
        <v>241</v>
      </c>
      <c r="T61" s="258">
        <f t="shared" si="9"/>
        <v>241</v>
      </c>
      <c r="U61" s="3">
        <f t="shared" si="10"/>
        <v>1</v>
      </c>
      <c r="X61" s="260"/>
    </row>
    <row r="62" spans="1:24" ht="78.75">
      <c r="A62" s="184">
        <v>51</v>
      </c>
      <c r="B62" s="142">
        <v>940064</v>
      </c>
      <c r="C62" s="143" t="s">
        <v>526</v>
      </c>
      <c r="D62" s="24" t="s">
        <v>335</v>
      </c>
      <c r="E62" s="175">
        <v>275</v>
      </c>
      <c r="F62" s="175">
        <v>275</v>
      </c>
      <c r="G62" s="175">
        <v>250</v>
      </c>
      <c r="H62" s="183">
        <v>250</v>
      </c>
      <c r="I62" s="176">
        <f t="shared" si="15"/>
        <v>304</v>
      </c>
      <c r="J62" s="187">
        <f t="shared" si="2"/>
        <v>263</v>
      </c>
      <c r="K62" s="145">
        <f t="shared" si="16"/>
        <v>276</v>
      </c>
      <c r="L62" s="185">
        <f t="shared" si="3"/>
        <v>276</v>
      </c>
      <c r="M62" s="185">
        <f t="shared" si="4"/>
        <v>276</v>
      </c>
      <c r="N62" s="15">
        <f t="shared" si="5"/>
        <v>262.5</v>
      </c>
      <c r="O62" s="249">
        <v>276</v>
      </c>
      <c r="P62" s="189">
        <f t="shared" si="6"/>
        <v>263</v>
      </c>
      <c r="Q62" s="164">
        <v>294</v>
      </c>
      <c r="R62" s="189">
        <f t="shared" si="7"/>
        <v>104.94296577946768</v>
      </c>
      <c r="S62" s="189">
        <f t="shared" si="8"/>
        <v>276</v>
      </c>
      <c r="T62" s="258">
        <f t="shared" si="9"/>
        <v>276</v>
      </c>
      <c r="U62" s="3">
        <f t="shared" si="10"/>
        <v>-18</v>
      </c>
      <c r="X62" s="260"/>
    </row>
    <row r="63" spans="1:24" ht="47.25">
      <c r="A63" s="184">
        <v>52</v>
      </c>
      <c r="B63" s="142">
        <v>940067</v>
      </c>
      <c r="C63" s="143" t="s">
        <v>527</v>
      </c>
      <c r="D63" s="24" t="s">
        <v>336</v>
      </c>
      <c r="E63" s="175">
        <v>232</v>
      </c>
      <c r="F63" s="176">
        <v>232</v>
      </c>
      <c r="G63" s="176">
        <v>231</v>
      </c>
      <c r="H63" s="183">
        <v>228</v>
      </c>
      <c r="I63" s="176">
        <f t="shared" si="15"/>
        <v>233</v>
      </c>
      <c r="J63" s="187">
        <f t="shared" si="2"/>
        <v>231</v>
      </c>
      <c r="K63" s="145">
        <f t="shared" si="16"/>
        <v>232</v>
      </c>
      <c r="L63" s="185">
        <f t="shared" si="3"/>
        <v>232</v>
      </c>
      <c r="M63" s="185">
        <f t="shared" si="4"/>
        <v>232</v>
      </c>
      <c r="N63" s="164">
        <f t="shared" si="5"/>
        <v>230.8</v>
      </c>
      <c r="O63" s="249">
        <v>232</v>
      </c>
      <c r="P63" s="189">
        <f t="shared" si="6"/>
        <v>231</v>
      </c>
      <c r="Q63" s="164">
        <v>229</v>
      </c>
      <c r="R63" s="189">
        <f t="shared" si="7"/>
        <v>100.43290043290042</v>
      </c>
      <c r="S63" s="189">
        <f t="shared" si="8"/>
        <v>232</v>
      </c>
      <c r="T63" s="258">
        <f t="shared" si="9"/>
        <v>232</v>
      </c>
      <c r="U63" s="3">
        <f t="shared" si="10"/>
        <v>3</v>
      </c>
      <c r="X63" s="260"/>
    </row>
    <row r="64" spans="1:24" ht="63">
      <c r="A64" s="184">
        <v>53</v>
      </c>
      <c r="B64" s="142">
        <v>940069</v>
      </c>
      <c r="C64" s="143" t="s">
        <v>528</v>
      </c>
      <c r="D64" s="24" t="s">
        <v>337</v>
      </c>
      <c r="E64" s="175">
        <v>102</v>
      </c>
      <c r="F64" s="175">
        <v>102</v>
      </c>
      <c r="G64" s="175">
        <v>102</v>
      </c>
      <c r="H64" s="183">
        <v>102</v>
      </c>
      <c r="I64" s="176">
        <f t="shared" si="15"/>
        <v>102</v>
      </c>
      <c r="J64" s="187">
        <f t="shared" si="2"/>
        <v>102</v>
      </c>
      <c r="K64" s="145">
        <f t="shared" si="16"/>
        <v>102</v>
      </c>
      <c r="L64" s="185">
        <f t="shared" si="3"/>
        <v>102</v>
      </c>
      <c r="M64" s="185">
        <f t="shared" si="4"/>
        <v>102</v>
      </c>
      <c r="N64" s="164">
        <f t="shared" si="5"/>
        <v>102</v>
      </c>
      <c r="O64" s="249">
        <v>102</v>
      </c>
      <c r="P64" s="189">
        <f t="shared" si="6"/>
        <v>102</v>
      </c>
      <c r="Q64" s="164">
        <v>121</v>
      </c>
      <c r="R64" s="189">
        <f t="shared" si="7"/>
        <v>100</v>
      </c>
      <c r="S64" s="189">
        <f t="shared" si="8"/>
        <v>102</v>
      </c>
      <c r="T64" s="258">
        <f t="shared" si="9"/>
        <v>102</v>
      </c>
      <c r="U64" s="3">
        <f t="shared" si="10"/>
        <v>-19</v>
      </c>
      <c r="X64" s="260"/>
    </row>
    <row r="65" spans="1:24" ht="63">
      <c r="A65" s="184">
        <v>54</v>
      </c>
      <c r="B65" s="142">
        <v>940078</v>
      </c>
      <c r="C65" s="143" t="s">
        <v>529</v>
      </c>
      <c r="D65" s="24" t="s">
        <v>338</v>
      </c>
      <c r="E65" s="175">
        <v>84</v>
      </c>
      <c r="F65" s="175">
        <v>84</v>
      </c>
      <c r="G65" s="175">
        <v>86</v>
      </c>
      <c r="H65" s="183">
        <v>88</v>
      </c>
      <c r="I65" s="176">
        <f t="shared" si="15"/>
        <v>82</v>
      </c>
      <c r="J65" s="187">
        <f t="shared" si="2"/>
        <v>86</v>
      </c>
      <c r="K65" s="145">
        <f t="shared" si="16"/>
        <v>84</v>
      </c>
      <c r="L65" s="185">
        <f t="shared" si="3"/>
        <v>84</v>
      </c>
      <c r="M65" s="185">
        <f t="shared" si="4"/>
        <v>84</v>
      </c>
      <c r="N65" s="15">
        <f t="shared" si="5"/>
        <v>85.5</v>
      </c>
      <c r="O65" s="249">
        <v>84</v>
      </c>
      <c r="P65" s="189">
        <f t="shared" si="6"/>
        <v>86</v>
      </c>
      <c r="Q65" s="164">
        <v>105</v>
      </c>
      <c r="R65" s="189">
        <f t="shared" si="7"/>
        <v>97.67441860465117</v>
      </c>
      <c r="S65" s="189">
        <f t="shared" si="8"/>
        <v>84</v>
      </c>
      <c r="T65" s="258">
        <f t="shared" si="9"/>
        <v>84</v>
      </c>
      <c r="U65" s="3">
        <f t="shared" si="10"/>
        <v>-21</v>
      </c>
      <c r="X65" s="260"/>
    </row>
    <row r="66" spans="1:24" ht="63">
      <c r="A66" s="184">
        <v>55</v>
      </c>
      <c r="B66" s="142">
        <v>600008</v>
      </c>
      <c r="C66" s="143" t="s">
        <v>446</v>
      </c>
      <c r="D66" s="24" t="s">
        <v>284</v>
      </c>
      <c r="E66" s="130">
        <v>26</v>
      </c>
      <c r="F66" s="130">
        <v>26</v>
      </c>
      <c r="G66" s="131">
        <v>24</v>
      </c>
      <c r="H66" s="183">
        <v>19</v>
      </c>
      <c r="I66" s="176">
        <f t="shared" si="15"/>
        <v>24</v>
      </c>
      <c r="J66" s="187">
        <f t="shared" si="2"/>
        <v>24</v>
      </c>
      <c r="K66" s="145">
        <f t="shared" si="16"/>
        <v>25</v>
      </c>
      <c r="L66" s="185">
        <f t="shared" si="3"/>
        <v>25</v>
      </c>
      <c r="M66" s="185">
        <f t="shared" si="4"/>
        <v>25</v>
      </c>
      <c r="N66" s="164">
        <f t="shared" si="5"/>
        <v>23.8</v>
      </c>
      <c r="O66" s="250">
        <v>25</v>
      </c>
      <c r="P66" s="189">
        <f t="shared" si="6"/>
        <v>24</v>
      </c>
      <c r="Q66" s="164">
        <v>27</v>
      </c>
      <c r="R66" s="189">
        <f t="shared" si="7"/>
        <v>104.16666666666667</v>
      </c>
      <c r="S66" s="189">
        <f t="shared" si="8"/>
        <v>25</v>
      </c>
      <c r="T66" s="258">
        <f t="shared" si="9"/>
        <v>25</v>
      </c>
      <c r="U66" s="3">
        <f t="shared" si="10"/>
        <v>-2</v>
      </c>
      <c r="X66" s="260"/>
    </row>
    <row r="67" spans="1:24" ht="63">
      <c r="A67" s="184">
        <v>56</v>
      </c>
      <c r="B67" s="142">
        <v>790004</v>
      </c>
      <c r="C67" s="143" t="s">
        <v>449</v>
      </c>
      <c r="D67" s="144" t="s">
        <v>339</v>
      </c>
      <c r="E67" s="130">
        <v>31</v>
      </c>
      <c r="F67" s="130">
        <v>31</v>
      </c>
      <c r="G67" s="131">
        <v>31</v>
      </c>
      <c r="H67" s="183">
        <v>34</v>
      </c>
      <c r="I67" s="176">
        <f t="shared" si="15"/>
        <v>31</v>
      </c>
      <c r="J67" s="187">
        <f t="shared" si="2"/>
        <v>32</v>
      </c>
      <c r="K67" s="145">
        <f t="shared" si="16"/>
        <v>31</v>
      </c>
      <c r="L67" s="185">
        <f t="shared" si="3"/>
        <v>31</v>
      </c>
      <c r="M67" s="185">
        <f t="shared" si="4"/>
        <v>31</v>
      </c>
      <c r="N67" s="164">
        <f t="shared" si="5"/>
        <v>31.8</v>
      </c>
      <c r="O67" s="250">
        <v>31</v>
      </c>
      <c r="P67" s="189">
        <f t="shared" si="6"/>
        <v>32</v>
      </c>
      <c r="Q67" s="164">
        <v>33</v>
      </c>
      <c r="R67" s="189">
        <f t="shared" si="7"/>
        <v>96.875</v>
      </c>
      <c r="S67" s="189">
        <f t="shared" si="8"/>
        <v>31</v>
      </c>
      <c r="T67" s="258">
        <f t="shared" si="9"/>
        <v>31</v>
      </c>
      <c r="U67" s="3">
        <f t="shared" si="10"/>
        <v>-2</v>
      </c>
      <c r="X67" s="260"/>
    </row>
    <row r="68" spans="1:24" ht="63">
      <c r="A68" s="184">
        <v>57</v>
      </c>
      <c r="B68" s="142">
        <v>820001</v>
      </c>
      <c r="C68" s="143" t="s">
        <v>450</v>
      </c>
      <c r="D68" s="144" t="s">
        <v>340</v>
      </c>
      <c r="E68" s="130">
        <v>36</v>
      </c>
      <c r="F68" s="130">
        <v>36</v>
      </c>
      <c r="G68" s="131">
        <v>38</v>
      </c>
      <c r="H68" s="183">
        <v>41</v>
      </c>
      <c r="I68" s="176">
        <f t="shared" si="15"/>
        <v>34</v>
      </c>
      <c r="J68" s="187">
        <f t="shared" si="2"/>
        <v>38</v>
      </c>
      <c r="K68" s="145">
        <f t="shared" si="16"/>
        <v>36</v>
      </c>
      <c r="L68" s="185">
        <f t="shared" si="3"/>
        <v>36</v>
      </c>
      <c r="M68" s="185">
        <f t="shared" si="4"/>
        <v>36</v>
      </c>
      <c r="N68" s="164">
        <f t="shared" si="5"/>
        <v>37.8</v>
      </c>
      <c r="O68" s="250">
        <v>36</v>
      </c>
      <c r="P68" s="189">
        <f t="shared" si="6"/>
        <v>38</v>
      </c>
      <c r="Q68" s="164">
        <v>31</v>
      </c>
      <c r="R68" s="189">
        <f t="shared" si="7"/>
        <v>94.73684210526315</v>
      </c>
      <c r="S68" s="189">
        <f t="shared" si="8"/>
        <v>36</v>
      </c>
      <c r="T68" s="258">
        <f t="shared" si="9"/>
        <v>36</v>
      </c>
      <c r="U68" s="3">
        <f t="shared" si="10"/>
        <v>5</v>
      </c>
      <c r="X68" s="260"/>
    </row>
    <row r="69" spans="1:24" ht="81.75" customHeight="1">
      <c r="A69" s="184">
        <v>58</v>
      </c>
      <c r="B69" s="142">
        <v>510401</v>
      </c>
      <c r="C69" s="143" t="s">
        <v>458</v>
      </c>
      <c r="D69" s="24" t="s">
        <v>341</v>
      </c>
      <c r="E69" s="131">
        <v>15</v>
      </c>
      <c r="F69" s="131">
        <v>15</v>
      </c>
      <c r="G69" s="131">
        <v>15</v>
      </c>
      <c r="H69" s="183">
        <v>15</v>
      </c>
      <c r="I69" s="176">
        <f aca="true" t="shared" si="17" ref="I69:I102">(K69*4)-(E69+F69+G69)</f>
        <v>15</v>
      </c>
      <c r="J69" s="187">
        <f t="shared" si="2"/>
        <v>15</v>
      </c>
      <c r="K69" s="145">
        <f aca="true" t="shared" si="18" ref="K69:K102">O69</f>
        <v>15</v>
      </c>
      <c r="L69" s="185">
        <f t="shared" si="3"/>
        <v>15</v>
      </c>
      <c r="M69" s="185">
        <f t="shared" si="4"/>
        <v>15</v>
      </c>
      <c r="N69" s="164">
        <f t="shared" si="5"/>
        <v>15</v>
      </c>
      <c r="O69" s="249">
        <v>15</v>
      </c>
      <c r="P69" s="189">
        <f t="shared" si="6"/>
        <v>15</v>
      </c>
      <c r="Q69" s="164">
        <v>16</v>
      </c>
      <c r="R69" s="189">
        <f t="shared" si="7"/>
        <v>100</v>
      </c>
      <c r="S69" s="189">
        <f t="shared" si="8"/>
        <v>15</v>
      </c>
      <c r="T69" s="258">
        <f t="shared" si="9"/>
        <v>15</v>
      </c>
      <c r="U69" s="3">
        <f t="shared" si="10"/>
        <v>-1</v>
      </c>
      <c r="X69" s="260"/>
    </row>
    <row r="70" spans="1:24" ht="81.75" customHeight="1">
      <c r="A70" s="184">
        <v>59</v>
      </c>
      <c r="B70" s="142">
        <v>520401</v>
      </c>
      <c r="C70" s="143" t="s">
        <v>460</v>
      </c>
      <c r="D70" s="24" t="s">
        <v>342</v>
      </c>
      <c r="E70" s="175">
        <v>13</v>
      </c>
      <c r="F70" s="176">
        <v>13</v>
      </c>
      <c r="G70" s="176">
        <v>12</v>
      </c>
      <c r="H70" s="183">
        <v>10</v>
      </c>
      <c r="I70" s="176">
        <f t="shared" si="17"/>
        <v>14</v>
      </c>
      <c r="J70" s="187">
        <f t="shared" si="2"/>
        <v>12</v>
      </c>
      <c r="K70" s="145">
        <f t="shared" si="18"/>
        <v>13</v>
      </c>
      <c r="L70" s="185">
        <f t="shared" si="3"/>
        <v>13</v>
      </c>
      <c r="M70" s="185">
        <f t="shared" si="4"/>
        <v>13</v>
      </c>
      <c r="N70" s="164">
        <f t="shared" si="5"/>
        <v>12</v>
      </c>
      <c r="O70" s="249">
        <v>13</v>
      </c>
      <c r="P70" s="189">
        <f t="shared" si="6"/>
        <v>12</v>
      </c>
      <c r="Q70" s="164">
        <v>16</v>
      </c>
      <c r="R70" s="189">
        <f t="shared" si="7"/>
        <v>108.33333333333334</v>
      </c>
      <c r="S70" s="189">
        <f t="shared" si="8"/>
        <v>13</v>
      </c>
      <c r="T70" s="258">
        <f t="shared" si="9"/>
        <v>13</v>
      </c>
      <c r="U70" s="3">
        <f t="shared" si="10"/>
        <v>-3</v>
      </c>
      <c r="X70" s="260"/>
    </row>
    <row r="71" spans="1:24" ht="105.75" customHeight="1">
      <c r="A71" s="184">
        <v>60</v>
      </c>
      <c r="B71" s="142">
        <v>530401</v>
      </c>
      <c r="C71" s="143" t="s">
        <v>462</v>
      </c>
      <c r="D71" s="24" t="s">
        <v>343</v>
      </c>
      <c r="E71" s="175">
        <v>45</v>
      </c>
      <c r="F71" s="176">
        <v>45</v>
      </c>
      <c r="G71" s="176">
        <v>45</v>
      </c>
      <c r="H71" s="183">
        <v>45</v>
      </c>
      <c r="I71" s="176">
        <f t="shared" si="17"/>
        <v>49</v>
      </c>
      <c r="J71" s="187">
        <f t="shared" si="2"/>
        <v>45</v>
      </c>
      <c r="K71" s="145">
        <f t="shared" si="18"/>
        <v>46</v>
      </c>
      <c r="L71" s="185">
        <f t="shared" si="3"/>
        <v>46</v>
      </c>
      <c r="M71" s="185">
        <f t="shared" si="4"/>
        <v>46</v>
      </c>
      <c r="N71" s="164">
        <f t="shared" si="5"/>
        <v>45</v>
      </c>
      <c r="O71" s="249">
        <v>46</v>
      </c>
      <c r="P71" s="189">
        <f t="shared" si="6"/>
        <v>45</v>
      </c>
      <c r="Q71" s="164">
        <v>51</v>
      </c>
      <c r="R71" s="189">
        <f t="shared" si="7"/>
        <v>102.22222222222221</v>
      </c>
      <c r="S71" s="189">
        <f t="shared" si="8"/>
        <v>46</v>
      </c>
      <c r="T71" s="258">
        <f t="shared" si="9"/>
        <v>46</v>
      </c>
      <c r="U71" s="3">
        <f t="shared" si="10"/>
        <v>-5</v>
      </c>
      <c r="X71" s="260"/>
    </row>
    <row r="72" spans="1:24" ht="105.75" customHeight="1">
      <c r="A72" s="184">
        <v>61</v>
      </c>
      <c r="B72" s="142">
        <v>550401</v>
      </c>
      <c r="C72" s="143" t="s">
        <v>465</v>
      </c>
      <c r="D72" s="24" t="s">
        <v>344</v>
      </c>
      <c r="E72" s="175">
        <v>30</v>
      </c>
      <c r="F72" s="176">
        <v>30</v>
      </c>
      <c r="G72" s="176">
        <v>28</v>
      </c>
      <c r="H72" s="183">
        <v>29</v>
      </c>
      <c r="I72" s="176">
        <f t="shared" si="17"/>
        <v>28</v>
      </c>
      <c r="J72" s="187">
        <f t="shared" si="2"/>
        <v>29</v>
      </c>
      <c r="K72" s="145">
        <f t="shared" si="18"/>
        <v>29</v>
      </c>
      <c r="L72" s="185">
        <f t="shared" si="3"/>
        <v>29</v>
      </c>
      <c r="M72" s="185">
        <f t="shared" si="4"/>
        <v>29</v>
      </c>
      <c r="N72" s="164">
        <f t="shared" si="5"/>
        <v>29.3</v>
      </c>
      <c r="O72" s="249">
        <v>29</v>
      </c>
      <c r="P72" s="189">
        <f t="shared" si="6"/>
        <v>29</v>
      </c>
      <c r="Q72" s="164">
        <v>30</v>
      </c>
      <c r="R72" s="189">
        <f t="shared" si="7"/>
        <v>100</v>
      </c>
      <c r="S72" s="189">
        <f t="shared" si="8"/>
        <v>29</v>
      </c>
      <c r="T72" s="258">
        <f t="shared" si="9"/>
        <v>29</v>
      </c>
      <c r="U72" s="3">
        <f t="shared" si="10"/>
        <v>-1</v>
      </c>
      <c r="X72" s="260"/>
    </row>
    <row r="73" spans="1:24" ht="81.75" customHeight="1">
      <c r="A73" s="184">
        <v>62</v>
      </c>
      <c r="B73" s="142">
        <v>570401</v>
      </c>
      <c r="C73" s="143" t="s">
        <v>467</v>
      </c>
      <c r="D73" s="24" t="s">
        <v>345</v>
      </c>
      <c r="E73" s="175">
        <v>43</v>
      </c>
      <c r="F73" s="176">
        <v>43</v>
      </c>
      <c r="G73" s="176">
        <v>42</v>
      </c>
      <c r="H73" s="183">
        <v>42</v>
      </c>
      <c r="I73" s="176">
        <f t="shared" si="17"/>
        <v>24</v>
      </c>
      <c r="J73" s="187">
        <f t="shared" si="2"/>
        <v>43</v>
      </c>
      <c r="K73" s="145">
        <f t="shared" si="18"/>
        <v>38</v>
      </c>
      <c r="L73" s="185">
        <f t="shared" si="3"/>
        <v>38</v>
      </c>
      <c r="M73" s="185">
        <f t="shared" si="4"/>
        <v>38</v>
      </c>
      <c r="N73" s="164">
        <f t="shared" si="5"/>
        <v>42.5</v>
      </c>
      <c r="O73" s="249">
        <v>38</v>
      </c>
      <c r="P73" s="189">
        <f t="shared" si="6"/>
        <v>43</v>
      </c>
      <c r="Q73" s="164">
        <v>42</v>
      </c>
      <c r="R73" s="189">
        <f t="shared" si="7"/>
        <v>88.37209302325581</v>
      </c>
      <c r="S73" s="189">
        <f t="shared" si="8"/>
        <v>38</v>
      </c>
      <c r="T73" s="258">
        <f t="shared" si="9"/>
        <v>38</v>
      </c>
      <c r="U73" s="3">
        <f t="shared" si="10"/>
        <v>-4</v>
      </c>
      <c r="X73" s="260"/>
    </row>
    <row r="74" spans="1:24" ht="81.75" customHeight="1">
      <c r="A74" s="184">
        <v>63</v>
      </c>
      <c r="B74" s="142">
        <v>570501</v>
      </c>
      <c r="C74" s="143" t="s">
        <v>442</v>
      </c>
      <c r="D74" s="24" t="s">
        <v>346</v>
      </c>
      <c r="E74" s="178">
        <v>40</v>
      </c>
      <c r="F74" s="180">
        <v>40</v>
      </c>
      <c r="G74" s="180">
        <v>40</v>
      </c>
      <c r="H74" s="183">
        <v>40</v>
      </c>
      <c r="I74" s="176">
        <f t="shared" si="17"/>
        <v>40</v>
      </c>
      <c r="J74" s="187">
        <f t="shared" si="2"/>
        <v>40</v>
      </c>
      <c r="K74" s="145">
        <f t="shared" si="18"/>
        <v>40</v>
      </c>
      <c r="L74" s="185">
        <f t="shared" si="3"/>
        <v>40</v>
      </c>
      <c r="M74" s="185">
        <f t="shared" si="4"/>
        <v>40</v>
      </c>
      <c r="N74" s="164">
        <f t="shared" si="5"/>
        <v>40</v>
      </c>
      <c r="O74" s="249">
        <v>40</v>
      </c>
      <c r="P74" s="189">
        <f t="shared" si="6"/>
        <v>40</v>
      </c>
      <c r="Q74" s="164">
        <v>40</v>
      </c>
      <c r="R74" s="189">
        <f t="shared" si="7"/>
        <v>100</v>
      </c>
      <c r="S74" s="189">
        <f t="shared" si="8"/>
        <v>40</v>
      </c>
      <c r="T74" s="258">
        <f t="shared" si="9"/>
        <v>40</v>
      </c>
      <c r="U74" s="3">
        <f t="shared" si="10"/>
        <v>0</v>
      </c>
      <c r="X74" s="260"/>
    </row>
    <row r="75" spans="1:24" ht="115.5" customHeight="1">
      <c r="A75" s="184">
        <v>64</v>
      </c>
      <c r="B75" s="142">
        <v>580401</v>
      </c>
      <c r="C75" s="143" t="s">
        <v>470</v>
      </c>
      <c r="D75" s="24" t="s">
        <v>347</v>
      </c>
      <c r="E75" s="178">
        <v>29</v>
      </c>
      <c r="F75" s="180">
        <v>29</v>
      </c>
      <c r="G75" s="180">
        <v>28</v>
      </c>
      <c r="H75" s="183">
        <v>25</v>
      </c>
      <c r="I75" s="176">
        <f t="shared" si="17"/>
        <v>30</v>
      </c>
      <c r="J75" s="187">
        <f t="shared" si="2"/>
        <v>28</v>
      </c>
      <c r="K75" s="145">
        <f t="shared" si="18"/>
        <v>29</v>
      </c>
      <c r="L75" s="185">
        <f t="shared" si="3"/>
        <v>29</v>
      </c>
      <c r="M75" s="185">
        <f t="shared" si="4"/>
        <v>29</v>
      </c>
      <c r="N75" s="164">
        <f t="shared" si="5"/>
        <v>27.8</v>
      </c>
      <c r="O75" s="249">
        <v>29</v>
      </c>
      <c r="P75" s="189">
        <f t="shared" si="6"/>
        <v>28</v>
      </c>
      <c r="Q75" s="164">
        <v>24</v>
      </c>
      <c r="R75" s="189">
        <f t="shared" si="7"/>
        <v>103.57142857142856</v>
      </c>
      <c r="S75" s="189">
        <f t="shared" si="8"/>
        <v>29</v>
      </c>
      <c r="T75" s="258">
        <f t="shared" si="9"/>
        <v>29</v>
      </c>
      <c r="U75" s="3">
        <f t="shared" si="10"/>
        <v>5</v>
      </c>
      <c r="X75" s="260"/>
    </row>
    <row r="76" spans="1:24" ht="81.75" customHeight="1">
      <c r="A76" s="184">
        <v>65</v>
      </c>
      <c r="B76" s="142">
        <v>600401</v>
      </c>
      <c r="C76" s="143" t="s">
        <v>473</v>
      </c>
      <c r="D76" s="24" t="s">
        <v>348</v>
      </c>
      <c r="E76" s="175">
        <v>22</v>
      </c>
      <c r="F76" s="176">
        <v>22</v>
      </c>
      <c r="G76" s="176">
        <v>22</v>
      </c>
      <c r="H76" s="183">
        <v>22</v>
      </c>
      <c r="I76" s="176">
        <f t="shared" si="17"/>
        <v>18</v>
      </c>
      <c r="J76" s="187">
        <f t="shared" si="2"/>
        <v>22</v>
      </c>
      <c r="K76" s="145">
        <f t="shared" si="18"/>
        <v>21</v>
      </c>
      <c r="L76" s="185">
        <f t="shared" si="3"/>
        <v>21</v>
      </c>
      <c r="M76" s="185">
        <f t="shared" si="4"/>
        <v>21</v>
      </c>
      <c r="N76" s="164">
        <f t="shared" si="5"/>
        <v>22</v>
      </c>
      <c r="O76" s="249">
        <v>21</v>
      </c>
      <c r="P76" s="189">
        <f t="shared" si="6"/>
        <v>22</v>
      </c>
      <c r="Q76" s="164">
        <v>24</v>
      </c>
      <c r="R76" s="189">
        <f t="shared" si="7"/>
        <v>95.45454545454545</v>
      </c>
      <c r="S76" s="189">
        <f t="shared" si="8"/>
        <v>21</v>
      </c>
      <c r="T76" s="258">
        <f t="shared" si="9"/>
        <v>21</v>
      </c>
      <c r="U76" s="3">
        <f t="shared" si="10"/>
        <v>-3</v>
      </c>
      <c r="X76" s="260"/>
    </row>
    <row r="77" spans="1:24" ht="81.75" customHeight="1">
      <c r="A77" s="184">
        <v>66</v>
      </c>
      <c r="B77" s="142">
        <v>620017</v>
      </c>
      <c r="C77" s="143" t="s">
        <v>475</v>
      </c>
      <c r="D77" s="24" t="s">
        <v>349</v>
      </c>
      <c r="E77" s="175">
        <v>48</v>
      </c>
      <c r="F77" s="176">
        <v>48</v>
      </c>
      <c r="G77" s="176">
        <v>48</v>
      </c>
      <c r="H77" s="183">
        <v>48</v>
      </c>
      <c r="I77" s="176">
        <f t="shared" si="17"/>
        <v>48</v>
      </c>
      <c r="J77" s="187">
        <f aca="true" t="shared" si="19" ref="J77:J102">ROUND((E77+F77+G77+H77)/4,0)</f>
        <v>48</v>
      </c>
      <c r="K77" s="145">
        <f t="shared" si="18"/>
        <v>48</v>
      </c>
      <c r="L77" s="185">
        <f aca="true" t="shared" si="20" ref="L77:L102">ROUND(K77,1)</f>
        <v>48</v>
      </c>
      <c r="M77" s="185">
        <f aca="true" t="shared" si="21" ref="M77:M102">ROUND(L77,0)</f>
        <v>48</v>
      </c>
      <c r="N77" s="164">
        <f aca="true" t="shared" si="22" ref="N77:N102">ROUND((E77+F77+G77+H77)/4,1)</f>
        <v>48</v>
      </c>
      <c r="O77" s="249">
        <v>48</v>
      </c>
      <c r="P77" s="189">
        <f aca="true" t="shared" si="23" ref="P77:P101">ROUND(J77,0)</f>
        <v>48</v>
      </c>
      <c r="Q77" s="164">
        <v>49</v>
      </c>
      <c r="R77" s="189">
        <f aca="true" t="shared" si="24" ref="R77:R102">K77/J77%</f>
        <v>100</v>
      </c>
      <c r="S77" s="189">
        <f aca="true" t="shared" si="25" ref="S77:S101">ROUND(K77,0)</f>
        <v>48</v>
      </c>
      <c r="T77" s="258">
        <f aca="true" t="shared" si="26" ref="T77:T102">ROUND((E77+F77+G77+I77)/4,1)</f>
        <v>48</v>
      </c>
      <c r="U77" s="3">
        <f aca="true" t="shared" si="27" ref="U77:U102">K77-Q77</f>
        <v>-1</v>
      </c>
      <c r="X77" s="260"/>
    </row>
    <row r="78" spans="1:24" ht="81.75" customHeight="1">
      <c r="A78" s="184">
        <v>67</v>
      </c>
      <c r="B78" s="142">
        <v>640401</v>
      </c>
      <c r="C78" s="143" t="s">
        <v>478</v>
      </c>
      <c r="D78" s="24" t="s">
        <v>351</v>
      </c>
      <c r="E78" s="175">
        <v>33</v>
      </c>
      <c r="F78" s="176">
        <v>33</v>
      </c>
      <c r="G78" s="176">
        <v>29</v>
      </c>
      <c r="H78" s="183">
        <v>29</v>
      </c>
      <c r="I78" s="176">
        <f t="shared" si="17"/>
        <v>33</v>
      </c>
      <c r="J78" s="187">
        <f t="shared" si="19"/>
        <v>31</v>
      </c>
      <c r="K78" s="145">
        <f t="shared" si="18"/>
        <v>32</v>
      </c>
      <c r="L78" s="185">
        <f t="shared" si="20"/>
        <v>32</v>
      </c>
      <c r="M78" s="185">
        <f t="shared" si="21"/>
        <v>32</v>
      </c>
      <c r="N78" s="164">
        <f t="shared" si="22"/>
        <v>31</v>
      </c>
      <c r="O78" s="249">
        <v>32</v>
      </c>
      <c r="P78" s="189">
        <f t="shared" si="23"/>
        <v>31</v>
      </c>
      <c r="Q78" s="164">
        <v>29</v>
      </c>
      <c r="R78" s="189">
        <f t="shared" si="24"/>
        <v>103.22580645161291</v>
      </c>
      <c r="S78" s="189">
        <f t="shared" si="25"/>
        <v>32</v>
      </c>
      <c r="T78" s="258">
        <f t="shared" si="26"/>
        <v>32</v>
      </c>
      <c r="U78" s="3">
        <f t="shared" si="27"/>
        <v>3</v>
      </c>
      <c r="X78" s="260"/>
    </row>
    <row r="79" spans="1:24" ht="81.75" customHeight="1">
      <c r="A79" s="184">
        <v>68</v>
      </c>
      <c r="B79" s="142">
        <v>670401</v>
      </c>
      <c r="C79" s="143" t="s">
        <v>482</v>
      </c>
      <c r="D79" s="24" t="s">
        <v>352</v>
      </c>
      <c r="E79" s="175">
        <v>43</v>
      </c>
      <c r="F79" s="176">
        <v>43</v>
      </c>
      <c r="G79" s="176">
        <v>45</v>
      </c>
      <c r="H79" s="183">
        <v>45</v>
      </c>
      <c r="I79" s="176">
        <f t="shared" si="17"/>
        <v>41</v>
      </c>
      <c r="J79" s="187">
        <f t="shared" si="19"/>
        <v>44</v>
      </c>
      <c r="K79" s="145">
        <f t="shared" si="18"/>
        <v>43</v>
      </c>
      <c r="L79" s="185">
        <f t="shared" si="20"/>
        <v>43</v>
      </c>
      <c r="M79" s="185">
        <f t="shared" si="21"/>
        <v>43</v>
      </c>
      <c r="N79" s="164">
        <f t="shared" si="22"/>
        <v>44</v>
      </c>
      <c r="O79" s="249">
        <v>43</v>
      </c>
      <c r="P79" s="189">
        <f t="shared" si="23"/>
        <v>44</v>
      </c>
      <c r="Q79" s="164">
        <v>45</v>
      </c>
      <c r="R79" s="189">
        <f t="shared" si="24"/>
        <v>97.72727272727273</v>
      </c>
      <c r="S79" s="189">
        <f t="shared" si="25"/>
        <v>43</v>
      </c>
      <c r="T79" s="258">
        <f t="shared" si="26"/>
        <v>43</v>
      </c>
      <c r="U79" s="3">
        <f t="shared" si="27"/>
        <v>-2</v>
      </c>
      <c r="X79" s="260"/>
    </row>
    <row r="80" spans="1:24" ht="81.75" customHeight="1">
      <c r="A80" s="184">
        <v>69</v>
      </c>
      <c r="B80" s="142">
        <v>710401</v>
      </c>
      <c r="C80" s="143" t="s">
        <v>487</v>
      </c>
      <c r="D80" s="24" t="s">
        <v>353</v>
      </c>
      <c r="E80" s="175">
        <v>55</v>
      </c>
      <c r="F80" s="176">
        <v>55</v>
      </c>
      <c r="G80" s="176">
        <v>55</v>
      </c>
      <c r="H80" s="183">
        <v>55</v>
      </c>
      <c r="I80" s="176">
        <f t="shared" si="17"/>
        <v>51</v>
      </c>
      <c r="J80" s="187">
        <f t="shared" si="19"/>
        <v>55</v>
      </c>
      <c r="K80" s="145">
        <f t="shared" si="18"/>
        <v>54</v>
      </c>
      <c r="L80" s="185">
        <f t="shared" si="20"/>
        <v>54</v>
      </c>
      <c r="M80" s="185">
        <f t="shared" si="21"/>
        <v>54</v>
      </c>
      <c r="N80" s="164">
        <f t="shared" si="22"/>
        <v>55</v>
      </c>
      <c r="O80" s="249">
        <v>54</v>
      </c>
      <c r="P80" s="189">
        <f t="shared" si="23"/>
        <v>55</v>
      </c>
      <c r="Q80" s="164">
        <v>53</v>
      </c>
      <c r="R80" s="189">
        <f t="shared" si="24"/>
        <v>98.18181818181817</v>
      </c>
      <c r="S80" s="189">
        <f t="shared" si="25"/>
        <v>54</v>
      </c>
      <c r="T80" s="258">
        <f t="shared" si="26"/>
        <v>54</v>
      </c>
      <c r="U80" s="3">
        <f t="shared" si="27"/>
        <v>1</v>
      </c>
      <c r="X80" s="260"/>
    </row>
    <row r="81" spans="1:24" ht="81.75" customHeight="1">
      <c r="A81" s="184">
        <v>70</v>
      </c>
      <c r="B81" s="142">
        <v>710402</v>
      </c>
      <c r="C81" s="143" t="s">
        <v>488</v>
      </c>
      <c r="D81" s="24" t="s">
        <v>354</v>
      </c>
      <c r="E81" s="175">
        <v>47</v>
      </c>
      <c r="F81" s="176">
        <v>47</v>
      </c>
      <c r="G81" s="176">
        <v>46</v>
      </c>
      <c r="H81" s="183">
        <v>43</v>
      </c>
      <c r="I81" s="176">
        <f t="shared" si="17"/>
        <v>52</v>
      </c>
      <c r="J81" s="187">
        <f t="shared" si="19"/>
        <v>46</v>
      </c>
      <c r="K81" s="145">
        <f t="shared" si="18"/>
        <v>48</v>
      </c>
      <c r="L81" s="185">
        <f t="shared" si="20"/>
        <v>48</v>
      </c>
      <c r="M81" s="185">
        <f t="shared" si="21"/>
        <v>48</v>
      </c>
      <c r="N81" s="164">
        <f t="shared" si="22"/>
        <v>45.8</v>
      </c>
      <c r="O81" s="249">
        <v>48</v>
      </c>
      <c r="P81" s="189">
        <f t="shared" si="23"/>
        <v>46</v>
      </c>
      <c r="Q81" s="164">
        <v>50</v>
      </c>
      <c r="R81" s="189">
        <f t="shared" si="24"/>
        <v>104.34782608695652</v>
      </c>
      <c r="S81" s="189">
        <f t="shared" si="25"/>
        <v>48</v>
      </c>
      <c r="T81" s="258">
        <f t="shared" si="26"/>
        <v>48</v>
      </c>
      <c r="U81" s="3">
        <f t="shared" si="27"/>
        <v>-2</v>
      </c>
      <c r="X81" s="260"/>
    </row>
    <row r="82" spans="1:24" ht="81.75" customHeight="1">
      <c r="A82" s="184">
        <v>71</v>
      </c>
      <c r="B82" s="142">
        <v>720401</v>
      </c>
      <c r="C82" s="143" t="s">
        <v>490</v>
      </c>
      <c r="D82" s="24" t="s">
        <v>355</v>
      </c>
      <c r="E82" s="175">
        <v>23</v>
      </c>
      <c r="F82" s="176">
        <v>23</v>
      </c>
      <c r="G82" s="176">
        <v>23</v>
      </c>
      <c r="H82" s="183">
        <v>23</v>
      </c>
      <c r="I82" s="176">
        <f t="shared" si="17"/>
        <v>23</v>
      </c>
      <c r="J82" s="187">
        <f t="shared" si="19"/>
        <v>23</v>
      </c>
      <c r="K82" s="145">
        <f t="shared" si="18"/>
        <v>23</v>
      </c>
      <c r="L82" s="185">
        <f t="shared" si="20"/>
        <v>23</v>
      </c>
      <c r="M82" s="185">
        <f t="shared" si="21"/>
        <v>23</v>
      </c>
      <c r="N82" s="164">
        <f t="shared" si="22"/>
        <v>23</v>
      </c>
      <c r="O82" s="249">
        <v>23</v>
      </c>
      <c r="P82" s="189">
        <f t="shared" si="23"/>
        <v>23</v>
      </c>
      <c r="Q82" s="164">
        <v>23</v>
      </c>
      <c r="R82" s="189">
        <f t="shared" si="24"/>
        <v>100</v>
      </c>
      <c r="S82" s="189">
        <f t="shared" si="25"/>
        <v>23</v>
      </c>
      <c r="T82" s="258">
        <f t="shared" si="26"/>
        <v>23</v>
      </c>
      <c r="U82" s="3">
        <f t="shared" si="27"/>
        <v>0</v>
      </c>
      <c r="X82" s="260"/>
    </row>
    <row r="83" spans="1:24" ht="81.75" customHeight="1">
      <c r="A83" s="184">
        <v>72</v>
      </c>
      <c r="B83" s="142">
        <v>730401</v>
      </c>
      <c r="C83" s="143" t="s">
        <v>492</v>
      </c>
      <c r="D83" s="24" t="s">
        <v>356</v>
      </c>
      <c r="E83" s="175">
        <v>64</v>
      </c>
      <c r="F83" s="176">
        <v>64</v>
      </c>
      <c r="G83" s="176">
        <v>61</v>
      </c>
      <c r="H83" s="183">
        <v>56</v>
      </c>
      <c r="I83" s="176">
        <f t="shared" si="17"/>
        <v>67</v>
      </c>
      <c r="J83" s="187">
        <f t="shared" si="19"/>
        <v>61</v>
      </c>
      <c r="K83" s="145">
        <f t="shared" si="18"/>
        <v>64</v>
      </c>
      <c r="L83" s="185">
        <f t="shared" si="20"/>
        <v>64</v>
      </c>
      <c r="M83" s="185">
        <f t="shared" si="21"/>
        <v>64</v>
      </c>
      <c r="N83" s="164">
        <f t="shared" si="22"/>
        <v>61.3</v>
      </c>
      <c r="O83" s="249">
        <v>64</v>
      </c>
      <c r="P83" s="189">
        <f t="shared" si="23"/>
        <v>61</v>
      </c>
      <c r="Q83" s="164">
        <v>80</v>
      </c>
      <c r="R83" s="189">
        <f t="shared" si="24"/>
        <v>104.91803278688525</v>
      </c>
      <c r="S83" s="189">
        <f t="shared" si="25"/>
        <v>64</v>
      </c>
      <c r="T83" s="258">
        <f t="shared" si="26"/>
        <v>64</v>
      </c>
      <c r="U83" s="3">
        <f t="shared" si="27"/>
        <v>-16</v>
      </c>
      <c r="X83" s="260"/>
    </row>
    <row r="84" spans="1:24" ht="81.75" customHeight="1">
      <c r="A84" s="184">
        <v>73</v>
      </c>
      <c r="B84" s="142">
        <v>740401</v>
      </c>
      <c r="C84" s="143" t="s">
        <v>495</v>
      </c>
      <c r="D84" s="24" t="s">
        <v>357</v>
      </c>
      <c r="E84" s="175">
        <v>31</v>
      </c>
      <c r="F84" s="176">
        <v>31</v>
      </c>
      <c r="G84" s="176">
        <v>31</v>
      </c>
      <c r="H84" s="183">
        <v>31</v>
      </c>
      <c r="I84" s="176">
        <f t="shared" si="17"/>
        <v>35</v>
      </c>
      <c r="J84" s="187">
        <f t="shared" si="19"/>
        <v>31</v>
      </c>
      <c r="K84" s="145">
        <f t="shared" si="18"/>
        <v>32</v>
      </c>
      <c r="L84" s="185">
        <f t="shared" si="20"/>
        <v>32</v>
      </c>
      <c r="M84" s="185">
        <f t="shared" si="21"/>
        <v>32</v>
      </c>
      <c r="N84" s="164">
        <f t="shared" si="22"/>
        <v>31</v>
      </c>
      <c r="O84" s="249">
        <v>32</v>
      </c>
      <c r="P84" s="189">
        <f t="shared" si="23"/>
        <v>31</v>
      </c>
      <c r="Q84" s="164">
        <v>34</v>
      </c>
      <c r="R84" s="189">
        <f t="shared" si="24"/>
        <v>103.22580645161291</v>
      </c>
      <c r="S84" s="189">
        <f t="shared" si="25"/>
        <v>32</v>
      </c>
      <c r="T84" s="258">
        <f t="shared" si="26"/>
        <v>32</v>
      </c>
      <c r="U84" s="3">
        <f t="shared" si="27"/>
        <v>-2</v>
      </c>
      <c r="X84" s="260"/>
    </row>
    <row r="85" spans="1:24" ht="81.75" customHeight="1">
      <c r="A85" s="184">
        <v>74</v>
      </c>
      <c r="B85" s="142">
        <v>760401</v>
      </c>
      <c r="C85" s="143" t="s">
        <v>498</v>
      </c>
      <c r="D85" s="24" t="s">
        <v>358</v>
      </c>
      <c r="E85" s="175">
        <v>36</v>
      </c>
      <c r="F85" s="176">
        <v>36</v>
      </c>
      <c r="G85" s="176">
        <v>35</v>
      </c>
      <c r="H85" s="183">
        <v>35</v>
      </c>
      <c r="I85" s="176">
        <f t="shared" si="17"/>
        <v>33</v>
      </c>
      <c r="J85" s="187">
        <f t="shared" si="19"/>
        <v>36</v>
      </c>
      <c r="K85" s="145">
        <f t="shared" si="18"/>
        <v>35</v>
      </c>
      <c r="L85" s="185">
        <f t="shared" si="20"/>
        <v>35</v>
      </c>
      <c r="M85" s="185">
        <f t="shared" si="21"/>
        <v>35</v>
      </c>
      <c r="N85" s="15">
        <f t="shared" si="22"/>
        <v>35.5</v>
      </c>
      <c r="O85" s="249">
        <v>35</v>
      </c>
      <c r="P85" s="189">
        <f t="shared" si="23"/>
        <v>36</v>
      </c>
      <c r="Q85" s="164">
        <v>33</v>
      </c>
      <c r="R85" s="189">
        <f t="shared" si="24"/>
        <v>97.22222222222223</v>
      </c>
      <c r="S85" s="189">
        <f t="shared" si="25"/>
        <v>35</v>
      </c>
      <c r="T85" s="258">
        <f t="shared" si="26"/>
        <v>35</v>
      </c>
      <c r="U85" s="3">
        <f t="shared" si="27"/>
        <v>2</v>
      </c>
      <c r="X85" s="260"/>
    </row>
    <row r="86" spans="1:24" ht="81.75" customHeight="1">
      <c r="A86" s="184">
        <v>75</v>
      </c>
      <c r="B86" s="142">
        <v>770401</v>
      </c>
      <c r="C86" s="143" t="s">
        <v>501</v>
      </c>
      <c r="D86" s="24" t="s">
        <v>359</v>
      </c>
      <c r="E86" s="175">
        <v>15</v>
      </c>
      <c r="F86" s="176">
        <v>15</v>
      </c>
      <c r="G86" s="176">
        <v>11</v>
      </c>
      <c r="H86" s="183">
        <v>9</v>
      </c>
      <c r="I86" s="176">
        <f t="shared" si="17"/>
        <v>7</v>
      </c>
      <c r="J86" s="187">
        <f t="shared" si="19"/>
        <v>13</v>
      </c>
      <c r="K86" s="145">
        <f t="shared" si="18"/>
        <v>12</v>
      </c>
      <c r="L86" s="185">
        <f t="shared" si="20"/>
        <v>12</v>
      </c>
      <c r="M86" s="185">
        <f t="shared" si="21"/>
        <v>12</v>
      </c>
      <c r="N86" s="15">
        <f t="shared" si="22"/>
        <v>12.5</v>
      </c>
      <c r="O86" s="249">
        <v>12</v>
      </c>
      <c r="P86" s="189">
        <f t="shared" si="23"/>
        <v>13</v>
      </c>
      <c r="Q86" s="164">
        <v>14</v>
      </c>
      <c r="R86" s="189">
        <f t="shared" si="24"/>
        <v>92.3076923076923</v>
      </c>
      <c r="S86" s="189">
        <f t="shared" si="25"/>
        <v>12</v>
      </c>
      <c r="T86" s="258">
        <f t="shared" si="26"/>
        <v>12</v>
      </c>
      <c r="U86" s="3">
        <f t="shared" si="27"/>
        <v>-2</v>
      </c>
      <c r="X86" s="260"/>
    </row>
    <row r="87" spans="1:24" ht="81.75" customHeight="1">
      <c r="A87" s="184">
        <v>76</v>
      </c>
      <c r="B87" s="142">
        <v>800401</v>
      </c>
      <c r="C87" s="143" t="s">
        <v>505</v>
      </c>
      <c r="D87" s="24" t="s">
        <v>360</v>
      </c>
      <c r="E87" s="175">
        <v>26</v>
      </c>
      <c r="F87" s="176">
        <v>26</v>
      </c>
      <c r="G87" s="176">
        <v>19</v>
      </c>
      <c r="H87" s="183">
        <v>19</v>
      </c>
      <c r="I87" s="176">
        <f t="shared" si="17"/>
        <v>29</v>
      </c>
      <c r="J87" s="187">
        <f t="shared" si="19"/>
        <v>23</v>
      </c>
      <c r="K87" s="145">
        <f t="shared" si="18"/>
        <v>25</v>
      </c>
      <c r="L87" s="185">
        <f t="shared" si="20"/>
        <v>25</v>
      </c>
      <c r="M87" s="185">
        <f t="shared" si="21"/>
        <v>25</v>
      </c>
      <c r="N87" s="15">
        <f t="shared" si="22"/>
        <v>22.5</v>
      </c>
      <c r="O87" s="249">
        <v>25</v>
      </c>
      <c r="P87" s="189">
        <f t="shared" si="23"/>
        <v>23</v>
      </c>
      <c r="Q87" s="164">
        <v>34</v>
      </c>
      <c r="R87" s="189">
        <f t="shared" si="24"/>
        <v>108.69565217391303</v>
      </c>
      <c r="S87" s="189">
        <f t="shared" si="25"/>
        <v>25</v>
      </c>
      <c r="T87" s="258">
        <f t="shared" si="26"/>
        <v>25</v>
      </c>
      <c r="U87" s="3">
        <f t="shared" si="27"/>
        <v>-9</v>
      </c>
      <c r="X87" s="260"/>
    </row>
    <row r="88" spans="1:24" ht="81.75" customHeight="1">
      <c r="A88" s="184">
        <v>77</v>
      </c>
      <c r="B88" s="142">
        <v>810401</v>
      </c>
      <c r="C88" s="143" t="s">
        <v>506</v>
      </c>
      <c r="D88" s="24" t="s">
        <v>361</v>
      </c>
      <c r="E88" s="175">
        <v>94</v>
      </c>
      <c r="F88" s="176">
        <v>94</v>
      </c>
      <c r="G88" s="176">
        <v>89</v>
      </c>
      <c r="H88" s="183">
        <v>80</v>
      </c>
      <c r="I88" s="176">
        <f t="shared" si="17"/>
        <v>95</v>
      </c>
      <c r="J88" s="187">
        <f t="shared" si="19"/>
        <v>89</v>
      </c>
      <c r="K88" s="145">
        <f t="shared" si="18"/>
        <v>93</v>
      </c>
      <c r="L88" s="185">
        <f t="shared" si="20"/>
        <v>93</v>
      </c>
      <c r="M88" s="185">
        <f t="shared" si="21"/>
        <v>93</v>
      </c>
      <c r="N88" s="164">
        <f t="shared" si="22"/>
        <v>89.3</v>
      </c>
      <c r="O88" s="249">
        <v>93</v>
      </c>
      <c r="P88" s="189">
        <f t="shared" si="23"/>
        <v>89</v>
      </c>
      <c r="Q88" s="164">
        <v>99</v>
      </c>
      <c r="R88" s="189">
        <f t="shared" si="24"/>
        <v>104.49438202247191</v>
      </c>
      <c r="S88" s="189">
        <f t="shared" si="25"/>
        <v>93</v>
      </c>
      <c r="T88" s="258">
        <f t="shared" si="26"/>
        <v>93</v>
      </c>
      <c r="U88" s="3">
        <f t="shared" si="27"/>
        <v>-6</v>
      </c>
      <c r="X88" s="260"/>
    </row>
    <row r="89" spans="1:24" ht="98.25" customHeight="1">
      <c r="A89" s="184">
        <v>78</v>
      </c>
      <c r="B89" s="142">
        <v>840401</v>
      </c>
      <c r="C89" s="143" t="s">
        <v>510</v>
      </c>
      <c r="D89" s="24" t="s">
        <v>362</v>
      </c>
      <c r="E89" s="175">
        <v>26</v>
      </c>
      <c r="F89" s="176">
        <v>26</v>
      </c>
      <c r="G89" s="176">
        <v>24</v>
      </c>
      <c r="H89" s="183">
        <v>22</v>
      </c>
      <c r="I89" s="176">
        <f t="shared" si="17"/>
        <v>24</v>
      </c>
      <c r="J89" s="187">
        <f t="shared" si="19"/>
        <v>25</v>
      </c>
      <c r="K89" s="145">
        <f t="shared" si="18"/>
        <v>25</v>
      </c>
      <c r="L89" s="185">
        <f t="shared" si="20"/>
        <v>25</v>
      </c>
      <c r="M89" s="185">
        <f t="shared" si="21"/>
        <v>25</v>
      </c>
      <c r="N89" s="15">
        <f t="shared" si="22"/>
        <v>24.5</v>
      </c>
      <c r="O89" s="249">
        <v>25</v>
      </c>
      <c r="P89" s="189">
        <f t="shared" si="23"/>
        <v>25</v>
      </c>
      <c r="Q89" s="164">
        <v>25</v>
      </c>
      <c r="R89" s="189">
        <f t="shared" si="24"/>
        <v>100</v>
      </c>
      <c r="S89" s="189">
        <f t="shared" si="25"/>
        <v>25</v>
      </c>
      <c r="T89" s="258">
        <f t="shared" si="26"/>
        <v>25</v>
      </c>
      <c r="U89" s="3">
        <f t="shared" si="27"/>
        <v>0</v>
      </c>
      <c r="X89" s="260"/>
    </row>
    <row r="90" spans="1:24" ht="81.75" customHeight="1">
      <c r="A90" s="184">
        <v>79</v>
      </c>
      <c r="B90" s="142">
        <v>850401</v>
      </c>
      <c r="C90" s="143" t="s">
        <v>512</v>
      </c>
      <c r="D90" s="24" t="s">
        <v>363</v>
      </c>
      <c r="E90" s="179">
        <v>21</v>
      </c>
      <c r="F90" s="181">
        <v>21</v>
      </c>
      <c r="G90" s="181">
        <v>18</v>
      </c>
      <c r="H90" s="183">
        <v>20</v>
      </c>
      <c r="I90" s="176">
        <f t="shared" si="17"/>
        <v>12</v>
      </c>
      <c r="J90" s="187">
        <f t="shared" si="19"/>
        <v>20</v>
      </c>
      <c r="K90" s="145">
        <f t="shared" si="18"/>
        <v>18</v>
      </c>
      <c r="L90" s="185">
        <f t="shared" si="20"/>
        <v>18</v>
      </c>
      <c r="M90" s="185">
        <f t="shared" si="21"/>
        <v>18</v>
      </c>
      <c r="N90" s="164">
        <f t="shared" si="22"/>
        <v>20</v>
      </c>
      <c r="O90" s="249">
        <v>18</v>
      </c>
      <c r="P90" s="189">
        <f t="shared" si="23"/>
        <v>20</v>
      </c>
      <c r="Q90" s="164">
        <v>23</v>
      </c>
      <c r="R90" s="189">
        <f t="shared" si="24"/>
        <v>90</v>
      </c>
      <c r="S90" s="189">
        <f t="shared" si="25"/>
        <v>18</v>
      </c>
      <c r="T90" s="258">
        <f t="shared" si="26"/>
        <v>18</v>
      </c>
      <c r="U90" s="3">
        <f t="shared" si="27"/>
        <v>-5</v>
      </c>
      <c r="X90" s="260"/>
    </row>
    <row r="91" spans="1:24" ht="81.75" customHeight="1">
      <c r="A91" s="184">
        <v>80</v>
      </c>
      <c r="B91" s="142">
        <v>880501</v>
      </c>
      <c r="C91" s="143" t="s">
        <v>516</v>
      </c>
      <c r="D91" s="24" t="s">
        <v>364</v>
      </c>
      <c r="E91" s="131">
        <v>23</v>
      </c>
      <c r="F91" s="131">
        <v>23</v>
      </c>
      <c r="G91" s="131">
        <v>23</v>
      </c>
      <c r="H91" s="183">
        <v>23</v>
      </c>
      <c r="I91" s="176">
        <f t="shared" si="17"/>
        <v>27</v>
      </c>
      <c r="J91" s="187">
        <f t="shared" si="19"/>
        <v>23</v>
      </c>
      <c r="K91" s="145">
        <f t="shared" si="18"/>
        <v>24</v>
      </c>
      <c r="L91" s="185">
        <f t="shared" si="20"/>
        <v>24</v>
      </c>
      <c r="M91" s="185">
        <f t="shared" si="21"/>
        <v>24</v>
      </c>
      <c r="N91" s="164">
        <f t="shared" si="22"/>
        <v>23</v>
      </c>
      <c r="O91" s="249">
        <v>24</v>
      </c>
      <c r="P91" s="189">
        <f t="shared" si="23"/>
        <v>23</v>
      </c>
      <c r="Q91" s="164">
        <v>24</v>
      </c>
      <c r="R91" s="189">
        <f t="shared" si="24"/>
        <v>104.34782608695652</v>
      </c>
      <c r="S91" s="189">
        <f t="shared" si="25"/>
        <v>24</v>
      </c>
      <c r="T91" s="258">
        <f t="shared" si="26"/>
        <v>24</v>
      </c>
      <c r="U91" s="3">
        <f t="shared" si="27"/>
        <v>0</v>
      </c>
      <c r="X91" s="260"/>
    </row>
    <row r="92" spans="1:24" ht="81.75" customHeight="1">
      <c r="A92" s="184">
        <v>81</v>
      </c>
      <c r="B92" s="142">
        <v>900401</v>
      </c>
      <c r="C92" s="143" t="s">
        <v>519</v>
      </c>
      <c r="D92" s="24" t="s">
        <v>365</v>
      </c>
      <c r="E92" s="145">
        <v>21</v>
      </c>
      <c r="F92" s="145">
        <v>21</v>
      </c>
      <c r="G92" s="145">
        <v>21</v>
      </c>
      <c r="H92" s="183">
        <v>21</v>
      </c>
      <c r="I92" s="176">
        <f t="shared" si="17"/>
        <v>17</v>
      </c>
      <c r="J92" s="187">
        <f t="shared" si="19"/>
        <v>21</v>
      </c>
      <c r="K92" s="145">
        <f t="shared" si="18"/>
        <v>20</v>
      </c>
      <c r="L92" s="185">
        <f t="shared" si="20"/>
        <v>20</v>
      </c>
      <c r="M92" s="185">
        <f t="shared" si="21"/>
        <v>20</v>
      </c>
      <c r="N92" s="164">
        <f t="shared" si="22"/>
        <v>21</v>
      </c>
      <c r="O92" s="249">
        <v>20</v>
      </c>
      <c r="P92" s="189">
        <f t="shared" si="23"/>
        <v>21</v>
      </c>
      <c r="Q92" s="164">
        <v>25</v>
      </c>
      <c r="R92" s="189">
        <f t="shared" si="24"/>
        <v>95.23809523809524</v>
      </c>
      <c r="S92" s="189">
        <f t="shared" si="25"/>
        <v>20</v>
      </c>
      <c r="T92" s="258">
        <f t="shared" si="26"/>
        <v>20</v>
      </c>
      <c r="U92" s="3">
        <f t="shared" si="27"/>
        <v>-5</v>
      </c>
      <c r="X92" s="260"/>
    </row>
    <row r="93" spans="1:24" ht="81.75" customHeight="1">
      <c r="A93" s="184">
        <v>82</v>
      </c>
      <c r="B93" s="142">
        <v>910401</v>
      </c>
      <c r="C93" s="143" t="s">
        <v>521</v>
      </c>
      <c r="D93" s="24" t="s">
        <v>366</v>
      </c>
      <c r="E93" s="131">
        <v>82</v>
      </c>
      <c r="F93" s="131">
        <v>82</v>
      </c>
      <c r="G93" s="131">
        <v>79</v>
      </c>
      <c r="H93" s="183">
        <v>79</v>
      </c>
      <c r="I93" s="176">
        <f t="shared" si="17"/>
        <v>85</v>
      </c>
      <c r="J93" s="187">
        <f t="shared" si="19"/>
        <v>81</v>
      </c>
      <c r="K93" s="145">
        <f t="shared" si="18"/>
        <v>82</v>
      </c>
      <c r="L93" s="185">
        <f t="shared" si="20"/>
        <v>82</v>
      </c>
      <c r="M93" s="185">
        <f t="shared" si="21"/>
        <v>82</v>
      </c>
      <c r="N93" s="15">
        <f t="shared" si="22"/>
        <v>80.5</v>
      </c>
      <c r="O93" s="249">
        <v>82</v>
      </c>
      <c r="P93" s="189">
        <f t="shared" si="23"/>
        <v>81</v>
      </c>
      <c r="Q93" s="164">
        <v>91</v>
      </c>
      <c r="R93" s="189">
        <f t="shared" si="24"/>
        <v>101.23456790123456</v>
      </c>
      <c r="S93" s="189">
        <f t="shared" si="25"/>
        <v>82</v>
      </c>
      <c r="T93" s="258">
        <f t="shared" si="26"/>
        <v>82</v>
      </c>
      <c r="U93" s="3">
        <f t="shared" si="27"/>
        <v>-9</v>
      </c>
      <c r="X93" s="260"/>
    </row>
    <row r="94" spans="1:24" ht="81.75" customHeight="1">
      <c r="A94" s="184">
        <v>83</v>
      </c>
      <c r="B94" s="142">
        <v>920401</v>
      </c>
      <c r="C94" s="143" t="s">
        <v>523</v>
      </c>
      <c r="D94" s="24" t="s">
        <v>367</v>
      </c>
      <c r="E94" s="175">
        <v>86</v>
      </c>
      <c r="F94" s="176">
        <v>86</v>
      </c>
      <c r="G94" s="176">
        <v>86</v>
      </c>
      <c r="H94" s="183">
        <v>86</v>
      </c>
      <c r="I94" s="176">
        <f t="shared" si="17"/>
        <v>82</v>
      </c>
      <c r="J94" s="187">
        <f t="shared" si="19"/>
        <v>86</v>
      </c>
      <c r="K94" s="145">
        <f t="shared" si="18"/>
        <v>85</v>
      </c>
      <c r="L94" s="185">
        <f t="shared" si="20"/>
        <v>85</v>
      </c>
      <c r="M94" s="185">
        <f t="shared" si="21"/>
        <v>85</v>
      </c>
      <c r="N94" s="164">
        <f t="shared" si="22"/>
        <v>86</v>
      </c>
      <c r="O94" s="249">
        <v>85</v>
      </c>
      <c r="P94" s="189">
        <f t="shared" si="23"/>
        <v>86</v>
      </c>
      <c r="Q94" s="164">
        <v>92</v>
      </c>
      <c r="R94" s="189">
        <f t="shared" si="24"/>
        <v>98.83720930232559</v>
      </c>
      <c r="S94" s="189">
        <f t="shared" si="25"/>
        <v>85</v>
      </c>
      <c r="T94" s="258">
        <f t="shared" si="26"/>
        <v>85</v>
      </c>
      <c r="U94" s="3">
        <f t="shared" si="27"/>
        <v>-7</v>
      </c>
      <c r="X94" s="260"/>
    </row>
    <row r="95" spans="1:24" ht="115.5" customHeight="1">
      <c r="A95" s="184">
        <v>84</v>
      </c>
      <c r="B95" s="142">
        <v>930401</v>
      </c>
      <c r="C95" s="143" t="s">
        <v>525</v>
      </c>
      <c r="D95" s="24" t="s">
        <v>368</v>
      </c>
      <c r="E95" s="131">
        <v>48</v>
      </c>
      <c r="F95" s="131">
        <v>48</v>
      </c>
      <c r="G95" s="131">
        <v>47</v>
      </c>
      <c r="H95" s="183">
        <v>46</v>
      </c>
      <c r="I95" s="176">
        <f t="shared" si="17"/>
        <v>45</v>
      </c>
      <c r="J95" s="187">
        <f t="shared" si="19"/>
        <v>47</v>
      </c>
      <c r="K95" s="145">
        <f t="shared" si="18"/>
        <v>47</v>
      </c>
      <c r="L95" s="185">
        <f t="shared" si="20"/>
        <v>47</v>
      </c>
      <c r="M95" s="185">
        <f t="shared" si="21"/>
        <v>47</v>
      </c>
      <c r="N95" s="164">
        <f t="shared" si="22"/>
        <v>47.3</v>
      </c>
      <c r="O95" s="249">
        <v>47</v>
      </c>
      <c r="P95" s="189">
        <f t="shared" si="23"/>
        <v>47</v>
      </c>
      <c r="Q95" s="164">
        <v>42</v>
      </c>
      <c r="R95" s="189">
        <f t="shared" si="24"/>
        <v>100</v>
      </c>
      <c r="S95" s="189">
        <f t="shared" si="25"/>
        <v>47</v>
      </c>
      <c r="T95" s="258">
        <f t="shared" si="26"/>
        <v>47</v>
      </c>
      <c r="U95" s="3">
        <f t="shared" si="27"/>
        <v>5</v>
      </c>
      <c r="X95" s="260"/>
    </row>
    <row r="96" spans="1:24" ht="81.75" customHeight="1">
      <c r="A96" s="184">
        <v>85</v>
      </c>
      <c r="B96" s="142">
        <v>940087</v>
      </c>
      <c r="C96" s="143" t="s">
        <v>453</v>
      </c>
      <c r="D96" s="24" t="s">
        <v>369</v>
      </c>
      <c r="E96" s="175">
        <v>25</v>
      </c>
      <c r="F96" s="176">
        <v>25</v>
      </c>
      <c r="G96" s="176">
        <v>25</v>
      </c>
      <c r="H96" s="183">
        <v>25</v>
      </c>
      <c r="I96" s="176">
        <f t="shared" si="17"/>
        <v>33</v>
      </c>
      <c r="J96" s="187">
        <f t="shared" si="19"/>
        <v>25</v>
      </c>
      <c r="K96" s="145">
        <f t="shared" si="18"/>
        <v>27</v>
      </c>
      <c r="L96" s="185">
        <f t="shared" si="20"/>
        <v>27</v>
      </c>
      <c r="M96" s="185">
        <f t="shared" si="21"/>
        <v>27</v>
      </c>
      <c r="N96" s="164">
        <f t="shared" si="22"/>
        <v>25</v>
      </c>
      <c r="O96" s="250">
        <v>27</v>
      </c>
      <c r="P96" s="189">
        <f t="shared" si="23"/>
        <v>25</v>
      </c>
      <c r="Q96" s="164">
        <v>24</v>
      </c>
      <c r="R96" s="189">
        <f t="shared" si="24"/>
        <v>108</v>
      </c>
      <c r="S96" s="189">
        <f t="shared" si="25"/>
        <v>27</v>
      </c>
      <c r="T96" s="258">
        <f t="shared" si="26"/>
        <v>27</v>
      </c>
      <c r="U96" s="3">
        <f t="shared" si="27"/>
        <v>3</v>
      </c>
      <c r="X96" s="260"/>
    </row>
    <row r="97" spans="1:24" ht="81.75" customHeight="1">
      <c r="A97" s="184">
        <v>86</v>
      </c>
      <c r="B97" s="142">
        <v>940401</v>
      </c>
      <c r="C97" s="143" t="s">
        <v>454</v>
      </c>
      <c r="D97" s="24" t="s">
        <v>370</v>
      </c>
      <c r="E97" s="175">
        <v>59</v>
      </c>
      <c r="F97" s="176">
        <v>59</v>
      </c>
      <c r="G97" s="131">
        <v>54</v>
      </c>
      <c r="H97" s="183">
        <v>44</v>
      </c>
      <c r="I97" s="176">
        <f t="shared" si="17"/>
        <v>72</v>
      </c>
      <c r="J97" s="187">
        <f t="shared" si="19"/>
        <v>54</v>
      </c>
      <c r="K97" s="145">
        <f t="shared" si="18"/>
        <v>61</v>
      </c>
      <c r="L97" s="185">
        <f t="shared" si="20"/>
        <v>61</v>
      </c>
      <c r="M97" s="185">
        <f t="shared" si="21"/>
        <v>61</v>
      </c>
      <c r="N97" s="164">
        <f t="shared" si="22"/>
        <v>54</v>
      </c>
      <c r="O97" s="250">
        <v>61</v>
      </c>
      <c r="P97" s="189">
        <f t="shared" si="23"/>
        <v>54</v>
      </c>
      <c r="Q97" s="164">
        <v>48</v>
      </c>
      <c r="R97" s="189">
        <f t="shared" si="24"/>
        <v>112.96296296296296</v>
      </c>
      <c r="S97" s="189">
        <f t="shared" si="25"/>
        <v>61</v>
      </c>
      <c r="T97" s="258">
        <f t="shared" si="26"/>
        <v>61</v>
      </c>
      <c r="U97" s="3">
        <f t="shared" si="27"/>
        <v>13</v>
      </c>
      <c r="X97" s="260"/>
    </row>
    <row r="98" spans="1:24" ht="111.75" customHeight="1">
      <c r="A98" s="184">
        <v>87</v>
      </c>
      <c r="B98" s="142">
        <v>940402</v>
      </c>
      <c r="C98" s="143" t="s">
        <v>530</v>
      </c>
      <c r="D98" s="24" t="s">
        <v>371</v>
      </c>
      <c r="E98" s="175">
        <v>59</v>
      </c>
      <c r="F98" s="176">
        <v>59</v>
      </c>
      <c r="G98" s="176">
        <v>59</v>
      </c>
      <c r="H98" s="183">
        <v>59</v>
      </c>
      <c r="I98" s="176">
        <f t="shared" si="17"/>
        <v>43</v>
      </c>
      <c r="J98" s="187">
        <f t="shared" si="19"/>
        <v>59</v>
      </c>
      <c r="K98" s="145">
        <f t="shared" si="18"/>
        <v>55</v>
      </c>
      <c r="L98" s="185">
        <f t="shared" si="20"/>
        <v>55</v>
      </c>
      <c r="M98" s="185">
        <f t="shared" si="21"/>
        <v>55</v>
      </c>
      <c r="N98" s="164">
        <f t="shared" si="22"/>
        <v>59</v>
      </c>
      <c r="O98" s="249">
        <v>55</v>
      </c>
      <c r="P98" s="189">
        <f t="shared" si="23"/>
        <v>59</v>
      </c>
      <c r="Q98" s="164">
        <v>45</v>
      </c>
      <c r="R98" s="189">
        <f t="shared" si="24"/>
        <v>93.22033898305085</v>
      </c>
      <c r="S98" s="189">
        <f t="shared" si="25"/>
        <v>55</v>
      </c>
      <c r="T98" s="258">
        <f t="shared" si="26"/>
        <v>55</v>
      </c>
      <c r="U98" s="3">
        <f t="shared" si="27"/>
        <v>10</v>
      </c>
      <c r="X98" s="260"/>
    </row>
    <row r="99" spans="1:24" ht="81.75" customHeight="1">
      <c r="A99" s="184">
        <v>88</v>
      </c>
      <c r="B99" s="142">
        <v>940403</v>
      </c>
      <c r="C99" s="143" t="s">
        <v>531</v>
      </c>
      <c r="D99" s="24" t="s">
        <v>372</v>
      </c>
      <c r="E99" s="175">
        <v>72</v>
      </c>
      <c r="F99" s="176">
        <v>72</v>
      </c>
      <c r="G99" s="176">
        <v>72</v>
      </c>
      <c r="H99" s="183">
        <v>72</v>
      </c>
      <c r="I99" s="176">
        <f t="shared" si="17"/>
        <v>48</v>
      </c>
      <c r="J99" s="187">
        <f t="shared" si="19"/>
        <v>72</v>
      </c>
      <c r="K99" s="145">
        <f t="shared" si="18"/>
        <v>66</v>
      </c>
      <c r="L99" s="185">
        <f t="shared" si="20"/>
        <v>66</v>
      </c>
      <c r="M99" s="185">
        <f t="shared" si="21"/>
        <v>66</v>
      </c>
      <c r="N99" s="164">
        <f t="shared" si="22"/>
        <v>72</v>
      </c>
      <c r="O99" s="249">
        <v>66</v>
      </c>
      <c r="P99" s="189">
        <f t="shared" si="23"/>
        <v>72</v>
      </c>
      <c r="Q99" s="164">
        <v>72</v>
      </c>
      <c r="R99" s="189">
        <f t="shared" si="24"/>
        <v>91.66666666666667</v>
      </c>
      <c r="S99" s="189">
        <f t="shared" si="25"/>
        <v>66</v>
      </c>
      <c r="T99" s="258">
        <f t="shared" si="26"/>
        <v>66</v>
      </c>
      <c r="U99" s="3">
        <f t="shared" si="27"/>
        <v>-6</v>
      </c>
      <c r="X99" s="260"/>
    </row>
    <row r="100" spans="1:24" ht="81.75" customHeight="1">
      <c r="A100" s="184">
        <v>89</v>
      </c>
      <c r="B100" s="142">
        <v>940404</v>
      </c>
      <c r="C100" s="143" t="s">
        <v>532</v>
      </c>
      <c r="D100" s="24" t="s">
        <v>373</v>
      </c>
      <c r="E100" s="176">
        <v>75</v>
      </c>
      <c r="F100" s="176">
        <v>75</v>
      </c>
      <c r="G100" s="176">
        <v>66</v>
      </c>
      <c r="H100" s="183">
        <v>66</v>
      </c>
      <c r="I100" s="176">
        <f t="shared" si="17"/>
        <v>76</v>
      </c>
      <c r="J100" s="187">
        <f t="shared" si="19"/>
        <v>71</v>
      </c>
      <c r="K100" s="145">
        <f t="shared" si="18"/>
        <v>73</v>
      </c>
      <c r="L100" s="185">
        <f t="shared" si="20"/>
        <v>73</v>
      </c>
      <c r="M100" s="185">
        <f t="shared" si="21"/>
        <v>73</v>
      </c>
      <c r="N100" s="15">
        <f t="shared" si="22"/>
        <v>70.5</v>
      </c>
      <c r="O100" s="249">
        <v>73</v>
      </c>
      <c r="P100" s="189">
        <f t="shared" si="23"/>
        <v>71</v>
      </c>
      <c r="Q100" s="164">
        <v>78</v>
      </c>
      <c r="R100" s="189">
        <f t="shared" si="24"/>
        <v>102.8169014084507</v>
      </c>
      <c r="S100" s="189">
        <f t="shared" si="25"/>
        <v>73</v>
      </c>
      <c r="T100" s="258">
        <f t="shared" si="26"/>
        <v>73</v>
      </c>
      <c r="U100" s="3">
        <f t="shared" si="27"/>
        <v>-5</v>
      </c>
      <c r="X100" s="260"/>
    </row>
    <row r="101" spans="1:24" ht="85.5" customHeight="1">
      <c r="A101" s="184">
        <v>90</v>
      </c>
      <c r="B101" s="142">
        <v>940405</v>
      </c>
      <c r="C101" s="143" t="s">
        <v>533</v>
      </c>
      <c r="D101" s="24" t="s">
        <v>374</v>
      </c>
      <c r="E101" s="176">
        <v>81</v>
      </c>
      <c r="F101" s="176">
        <v>81</v>
      </c>
      <c r="G101" s="176">
        <v>79</v>
      </c>
      <c r="H101" s="183">
        <v>76</v>
      </c>
      <c r="I101" s="176">
        <f t="shared" si="17"/>
        <v>75</v>
      </c>
      <c r="J101" s="187">
        <f t="shared" si="19"/>
        <v>79</v>
      </c>
      <c r="K101" s="145">
        <f t="shared" si="18"/>
        <v>79</v>
      </c>
      <c r="L101" s="185">
        <f t="shared" si="20"/>
        <v>79</v>
      </c>
      <c r="M101" s="185">
        <f t="shared" si="21"/>
        <v>79</v>
      </c>
      <c r="N101" s="164">
        <f t="shared" si="22"/>
        <v>79.3</v>
      </c>
      <c r="O101" s="249">
        <v>79</v>
      </c>
      <c r="P101" s="189">
        <f t="shared" si="23"/>
        <v>79</v>
      </c>
      <c r="Q101" s="164">
        <v>81</v>
      </c>
      <c r="R101" s="189">
        <f t="shared" si="24"/>
        <v>100</v>
      </c>
      <c r="S101" s="189">
        <f t="shared" si="25"/>
        <v>79</v>
      </c>
      <c r="T101" s="258">
        <f t="shared" si="26"/>
        <v>79</v>
      </c>
      <c r="U101" s="3">
        <f t="shared" si="27"/>
        <v>-2</v>
      </c>
      <c r="X101" s="260"/>
    </row>
    <row r="102" spans="1:24" ht="84" customHeight="1">
      <c r="A102" s="184">
        <v>91</v>
      </c>
      <c r="B102" s="142">
        <v>940406</v>
      </c>
      <c r="C102" s="143" t="s">
        <v>534</v>
      </c>
      <c r="D102" s="24" t="s">
        <v>375</v>
      </c>
      <c r="E102" s="176">
        <v>86</v>
      </c>
      <c r="F102" s="176">
        <v>86</v>
      </c>
      <c r="G102" s="176">
        <v>85</v>
      </c>
      <c r="H102" s="183">
        <v>85</v>
      </c>
      <c r="I102" s="176">
        <f t="shared" si="17"/>
        <v>87</v>
      </c>
      <c r="J102" s="187">
        <f t="shared" si="19"/>
        <v>86</v>
      </c>
      <c r="K102" s="145">
        <f t="shared" si="18"/>
        <v>86</v>
      </c>
      <c r="L102" s="185">
        <f t="shared" si="20"/>
        <v>86</v>
      </c>
      <c r="M102" s="185">
        <f t="shared" si="21"/>
        <v>86</v>
      </c>
      <c r="N102" s="15">
        <f t="shared" si="22"/>
        <v>85.5</v>
      </c>
      <c r="O102" s="249">
        <v>86</v>
      </c>
      <c r="P102" s="189">
        <f>ROUND(J102,0)</f>
        <v>86</v>
      </c>
      <c r="Q102" s="164">
        <v>80</v>
      </c>
      <c r="R102" s="189">
        <f t="shared" si="24"/>
        <v>100</v>
      </c>
      <c r="S102" s="189">
        <f>ROUND(K102,0)</f>
        <v>86</v>
      </c>
      <c r="T102" s="258">
        <f t="shared" si="26"/>
        <v>86</v>
      </c>
      <c r="U102" s="3">
        <f t="shared" si="27"/>
        <v>6</v>
      </c>
      <c r="X102" s="260"/>
    </row>
    <row r="103" spans="1:21" ht="15.75">
      <c r="A103" s="37"/>
      <c r="B103" s="37"/>
      <c r="C103" s="37"/>
      <c r="D103" s="24" t="s">
        <v>12</v>
      </c>
      <c r="E103" s="229">
        <f>SUM(E12:E102)</f>
        <v>13904</v>
      </c>
      <c r="F103" s="229">
        <f>SUM(F12:F102)</f>
        <v>13896</v>
      </c>
      <c r="G103" s="229">
        <f>SUM(G12:G102)</f>
        <v>13776</v>
      </c>
      <c r="H103" s="247">
        <f>SUM(H12:H102)</f>
        <v>13626</v>
      </c>
      <c r="I103" s="229">
        <f>SUM(I12:I102)</f>
        <v>14853</v>
      </c>
      <c r="J103" s="248">
        <f>ROUND((E103+F103+G103+H103)/4,0)</f>
        <v>13801</v>
      </c>
      <c r="K103" s="230">
        <f>ROUND((E103+F103+G103+I103)/4,0)</f>
        <v>14107</v>
      </c>
      <c r="L103" s="230">
        <f>ROUND(SUM(L12:L102),0)</f>
        <v>14107</v>
      </c>
      <c r="M103" s="230">
        <f>ROUND(SUM(M12:M102),0)</f>
        <v>14107</v>
      </c>
      <c r="O103" s="96">
        <v>13809</v>
      </c>
      <c r="P103" s="189">
        <f>SUM(P12:P102)</f>
        <v>13809</v>
      </c>
      <c r="Q103" s="189">
        <f>SUM(Q12:Q102)</f>
        <v>14129</v>
      </c>
      <c r="R103" s="15"/>
      <c r="S103" s="189">
        <f>SUM(S12:S102)</f>
        <v>14107</v>
      </c>
      <c r="U103" s="3">
        <f>SUM(U12:U102)</f>
        <v>-21.599999999999994</v>
      </c>
    </row>
    <row r="104" spans="1:13" ht="15.75">
      <c r="A104" s="38"/>
      <c r="B104" s="38"/>
      <c r="C104" s="38"/>
      <c r="D104" s="36"/>
      <c r="E104" s="160"/>
      <c r="F104" s="160"/>
      <c r="G104" s="160"/>
      <c r="H104" s="160"/>
      <c r="I104" s="160"/>
      <c r="J104" s="160"/>
      <c r="K104" s="160"/>
      <c r="L104" s="22"/>
      <c r="M104" s="22"/>
    </row>
    <row r="105" spans="1:13" ht="15.75">
      <c r="A105" s="38"/>
      <c r="B105" s="38"/>
      <c r="C105" s="38"/>
      <c r="D105" s="36"/>
      <c r="E105" s="160"/>
      <c r="F105" s="160"/>
      <c r="G105" s="160"/>
      <c r="H105" s="160"/>
      <c r="I105" s="160"/>
      <c r="J105" s="157"/>
      <c r="K105" s="157"/>
      <c r="L105" s="22"/>
      <c r="M105" s="22"/>
    </row>
    <row r="106" spans="1:13" ht="15.75">
      <c r="A106" s="368" t="s">
        <v>18</v>
      </c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</row>
    <row r="107" spans="5:13" ht="15">
      <c r="E107" s="157"/>
      <c r="F107" s="157"/>
      <c r="G107" s="157"/>
      <c r="H107" s="157"/>
      <c r="I107" s="157"/>
      <c r="J107" s="157"/>
      <c r="K107" s="157"/>
      <c r="L107" s="22"/>
      <c r="M107" s="22"/>
    </row>
  </sheetData>
  <sheetProtection selectLockedCells="1" selectUnlockedCells="1"/>
  <autoFilter ref="A10:U103"/>
  <mergeCells count="6">
    <mergeCell ref="A8:M8"/>
    <mergeCell ref="A10:A11"/>
    <mergeCell ref="D10:D11"/>
    <mergeCell ref="A106:M106"/>
    <mergeCell ref="B10:B11"/>
    <mergeCell ref="C10:C11"/>
  </mergeCells>
  <printOptions/>
  <pageMargins left="0.7875" right="0.39375" top="0.7875" bottom="0.39375" header="0.5118055555555555" footer="0.5118055555555555"/>
  <pageSetup fitToHeight="0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10"/>
  <sheetViews>
    <sheetView view="pageBreakPreview" zoomScale="70" zoomScaleNormal="80" zoomScaleSheetLayoutView="70" zoomScalePageLayoutView="0" workbookViewId="0" topLeftCell="A1">
      <pane xSplit="4" ySplit="11" topLeftCell="E10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12" sqref="K12:M106"/>
    </sheetView>
  </sheetViews>
  <sheetFormatPr defaultColWidth="9.140625" defaultRowHeight="15"/>
  <cols>
    <col min="1" max="1" width="5.00390625" style="22" customWidth="1"/>
    <col min="2" max="2" width="10.7109375" style="22" hidden="1" customWidth="1"/>
    <col min="3" max="3" width="29.57421875" style="22" hidden="1" customWidth="1"/>
    <col min="4" max="4" width="54.421875" style="22" customWidth="1"/>
    <col min="5" max="5" width="11.28125" style="6" customWidth="1"/>
    <col min="6" max="6" width="10.8515625" style="6" customWidth="1"/>
    <col min="7" max="7" width="10.7109375" style="6" customWidth="1"/>
    <col min="8" max="8" width="12.140625" style="6" hidden="1" customWidth="1"/>
    <col min="9" max="9" width="11.00390625" style="6" customWidth="1"/>
    <col min="10" max="10" width="12.8515625" style="6" hidden="1" customWidth="1"/>
    <col min="11" max="11" width="13.00390625" style="201" customWidth="1"/>
    <col min="12" max="12" width="15.57421875" style="22" customWidth="1"/>
    <col min="13" max="13" width="16.421875" style="22" customWidth="1"/>
    <col min="14" max="15" width="14.00390625" style="22" hidden="1" customWidth="1"/>
    <col min="16" max="16" width="9.140625" style="22" hidden="1" customWidth="1"/>
    <col min="17" max="23" width="9.140625" style="1" hidden="1" customWidth="1"/>
    <col min="24" max="16384" width="9.140625" style="1" customWidth="1"/>
  </cols>
  <sheetData>
    <row r="1" spans="1:13" ht="15.75">
      <c r="A1" s="30"/>
      <c r="B1" s="30"/>
      <c r="C1" s="30"/>
      <c r="D1" s="30"/>
      <c r="E1" s="159"/>
      <c r="F1" s="159"/>
      <c r="G1" s="158"/>
      <c r="H1" s="158"/>
      <c r="I1" s="158" t="s">
        <v>19</v>
      </c>
      <c r="J1" s="158"/>
      <c r="K1" s="158"/>
      <c r="L1" s="36"/>
      <c r="M1" s="36"/>
    </row>
    <row r="2" spans="1:13" ht="28.5" customHeight="1">
      <c r="A2" s="31" t="s">
        <v>2</v>
      </c>
      <c r="B2" s="31"/>
      <c r="C2" s="31"/>
      <c r="D2" s="31"/>
      <c r="E2" s="159"/>
      <c r="F2" s="159"/>
      <c r="G2" s="158"/>
      <c r="H2" s="158"/>
      <c r="I2" s="158" t="s">
        <v>1</v>
      </c>
      <c r="J2" s="158"/>
      <c r="K2" s="158"/>
      <c r="L2" s="36"/>
      <c r="M2" s="36"/>
    </row>
    <row r="3" spans="1:13" ht="29.25" customHeight="1">
      <c r="A3" s="31"/>
      <c r="B3" s="31"/>
      <c r="C3" s="31"/>
      <c r="D3" s="31"/>
      <c r="E3" s="159"/>
      <c r="F3" s="159"/>
      <c r="G3" s="158"/>
      <c r="H3" s="158"/>
      <c r="I3" s="158" t="s">
        <v>3</v>
      </c>
      <c r="J3" s="158"/>
      <c r="K3" s="158"/>
      <c r="L3" s="36"/>
      <c r="M3" s="36"/>
    </row>
    <row r="4" spans="1:13" ht="15.75">
      <c r="A4" s="30"/>
      <c r="B4" s="30"/>
      <c r="C4" s="30"/>
      <c r="D4" s="30"/>
      <c r="E4" s="159"/>
      <c r="F4" s="159"/>
      <c r="G4" s="158"/>
      <c r="H4" s="158"/>
      <c r="I4" s="158" t="s">
        <v>4</v>
      </c>
      <c r="J4" s="158"/>
      <c r="K4" s="158"/>
      <c r="L4" s="31"/>
      <c r="M4" s="31"/>
    </row>
    <row r="5" spans="1:13" ht="15.75">
      <c r="A5" s="30"/>
      <c r="B5" s="30"/>
      <c r="C5" s="30"/>
      <c r="D5" s="30"/>
      <c r="E5" s="159"/>
      <c r="F5" s="159"/>
      <c r="G5" s="158"/>
      <c r="H5" s="158"/>
      <c r="I5" s="158" t="s">
        <v>5</v>
      </c>
      <c r="J5" s="158"/>
      <c r="K5" s="158"/>
      <c r="L5" s="36"/>
      <c r="M5" s="36"/>
    </row>
    <row r="6" spans="1:13" ht="15.75">
      <c r="A6" s="30"/>
      <c r="B6" s="30"/>
      <c r="C6" s="30"/>
      <c r="D6" s="30"/>
      <c r="E6" s="159"/>
      <c r="F6" s="159"/>
      <c r="G6" s="158"/>
      <c r="H6" s="158"/>
      <c r="I6" s="158"/>
      <c r="J6" s="158"/>
      <c r="K6" s="158"/>
      <c r="L6" s="32"/>
      <c r="M6" s="190"/>
    </row>
    <row r="7" spans="1:13" ht="28.5" customHeight="1">
      <c r="A7" s="33"/>
      <c r="B7" s="33"/>
      <c r="C7" s="33"/>
      <c r="D7" s="33"/>
      <c r="E7" s="159"/>
      <c r="F7" s="159"/>
      <c r="G7" s="159"/>
      <c r="H7" s="159"/>
      <c r="I7" s="159"/>
      <c r="J7" s="159"/>
      <c r="K7" s="170"/>
      <c r="L7" s="32"/>
      <c r="M7" s="32"/>
    </row>
    <row r="8" spans="1:13" ht="55.5" customHeight="1">
      <c r="A8" s="369" t="s">
        <v>626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</row>
    <row r="9" spans="1:13" ht="16.5" customHeight="1">
      <c r="A9" s="40"/>
      <c r="B9" s="40"/>
      <c r="C9" s="40"/>
      <c r="D9" s="40"/>
      <c r="E9" s="191"/>
      <c r="F9" s="191"/>
      <c r="G9" s="191"/>
      <c r="H9" s="191"/>
      <c r="I9" s="192"/>
      <c r="J9" s="192"/>
      <c r="K9" s="192"/>
      <c r="L9" s="32"/>
      <c r="M9" s="32"/>
    </row>
    <row r="10" spans="1:13" ht="37.5" customHeight="1">
      <c r="A10" s="367" t="s">
        <v>6</v>
      </c>
      <c r="B10" s="365" t="s">
        <v>456</v>
      </c>
      <c r="C10" s="365" t="s">
        <v>455</v>
      </c>
      <c r="D10" s="367" t="s">
        <v>7</v>
      </c>
      <c r="E10" s="138" t="s">
        <v>21</v>
      </c>
      <c r="F10" s="139"/>
      <c r="G10" s="139"/>
      <c r="H10" s="139"/>
      <c r="I10" s="139"/>
      <c r="J10" s="139"/>
      <c r="K10" s="139"/>
      <c r="L10" s="139"/>
      <c r="M10" s="140"/>
    </row>
    <row r="11" spans="1:17" ht="47.25">
      <c r="A11" s="367"/>
      <c r="B11" s="366"/>
      <c r="C11" s="366"/>
      <c r="D11" s="367"/>
      <c r="E11" s="141" t="s">
        <v>613</v>
      </c>
      <c r="F11" s="141" t="s">
        <v>614</v>
      </c>
      <c r="G11" s="141" t="s">
        <v>615</v>
      </c>
      <c r="H11" s="246" t="s">
        <v>644</v>
      </c>
      <c r="I11" s="141" t="s">
        <v>616</v>
      </c>
      <c r="J11" s="246" t="s">
        <v>645</v>
      </c>
      <c r="K11" s="141" t="s">
        <v>8</v>
      </c>
      <c r="L11" s="35" t="s">
        <v>293</v>
      </c>
      <c r="M11" s="35" t="s">
        <v>617</v>
      </c>
      <c r="N11" s="22" t="s">
        <v>609</v>
      </c>
      <c r="O11" s="22" t="s">
        <v>610</v>
      </c>
      <c r="P11" s="22" t="s">
        <v>623</v>
      </c>
      <c r="Q11" s="22" t="s">
        <v>624</v>
      </c>
    </row>
    <row r="12" spans="1:23" ht="47.25">
      <c r="A12" s="127">
        <v>1</v>
      </c>
      <c r="B12" s="197">
        <v>510001</v>
      </c>
      <c r="C12" s="197" t="s">
        <v>457</v>
      </c>
      <c r="D12" s="24" t="s">
        <v>294</v>
      </c>
      <c r="E12" s="176">
        <v>172</v>
      </c>
      <c r="F12" s="176">
        <v>175</v>
      </c>
      <c r="G12" s="176">
        <v>173</v>
      </c>
      <c r="H12" s="183">
        <v>175</v>
      </c>
      <c r="I12" s="176">
        <f>(K12*4)-(E12+F12+G12)</f>
        <v>160</v>
      </c>
      <c r="J12" s="183">
        <v>174</v>
      </c>
      <c r="K12" s="145">
        <v>170</v>
      </c>
      <c r="L12" s="185">
        <f>ROUND(K12,0)</f>
        <v>170</v>
      </c>
      <c r="M12" s="145">
        <f>ROUND(K12,0)</f>
        <v>170</v>
      </c>
      <c r="N12" s="164">
        <f>ROUND((E12+F12+G12+I12)/4,1)</f>
        <v>170</v>
      </c>
      <c r="O12" s="164">
        <v>170</v>
      </c>
      <c r="P12" s="189">
        <f>ROUND(K12,0)</f>
        <v>170</v>
      </c>
      <c r="Q12" s="164">
        <v>175</v>
      </c>
      <c r="R12" s="258">
        <f>K12/J12%</f>
        <v>97.70114942528735</v>
      </c>
      <c r="S12" s="189">
        <f>ROUND(K12,0)</f>
        <v>170</v>
      </c>
      <c r="T12" s="1" t="b">
        <f>H12&gt;I12</f>
        <v>1</v>
      </c>
      <c r="U12" s="259" t="b">
        <f>K12&gt;Q12</f>
        <v>0</v>
      </c>
      <c r="W12" s="75">
        <f>K12-Q12</f>
        <v>-5</v>
      </c>
    </row>
    <row r="13" spans="1:23" ht="47.25">
      <c r="A13" s="127">
        <v>2</v>
      </c>
      <c r="B13" s="197">
        <v>510004</v>
      </c>
      <c r="C13" s="197" t="s">
        <v>443</v>
      </c>
      <c r="D13" s="24" t="s">
        <v>295</v>
      </c>
      <c r="E13" s="180">
        <v>62</v>
      </c>
      <c r="F13" s="180">
        <v>62</v>
      </c>
      <c r="G13" s="180">
        <v>65</v>
      </c>
      <c r="H13" s="251">
        <v>70</v>
      </c>
      <c r="I13" s="176">
        <f>(K13*4)-(E13+F13+G13)</f>
        <v>59</v>
      </c>
      <c r="J13" s="183">
        <v>65</v>
      </c>
      <c r="K13" s="145">
        <v>62</v>
      </c>
      <c r="L13" s="185">
        <f aca="true" t="shared" si="0" ref="L13:L76">ROUND(K13,0)</f>
        <v>62</v>
      </c>
      <c r="M13" s="145">
        <f aca="true" t="shared" si="1" ref="M13:M76">ROUND(K13,0)</f>
        <v>62</v>
      </c>
      <c r="N13" s="164">
        <f aca="true" t="shared" si="2" ref="N13:N76">ROUND((E13+F13+G13+I13)/4,1)</f>
        <v>62</v>
      </c>
      <c r="O13" s="15">
        <v>62</v>
      </c>
      <c r="P13" s="189">
        <f aca="true" t="shared" si="3" ref="P13:P76">ROUND(K13,0)</f>
        <v>62</v>
      </c>
      <c r="Q13" s="164">
        <v>69</v>
      </c>
      <c r="R13" s="258">
        <f aca="true" t="shared" si="4" ref="R13:R76">K13/J13%</f>
        <v>95.38461538461539</v>
      </c>
      <c r="S13" s="189">
        <f aca="true" t="shared" si="5" ref="S13:S76">ROUND(K13,0)</f>
        <v>62</v>
      </c>
      <c r="T13" s="1" t="b">
        <f aca="true" t="shared" si="6" ref="T13:T76">H13&gt;I13</f>
        <v>1</v>
      </c>
      <c r="W13" s="75">
        <f aca="true" t="shared" si="7" ref="W13:W76">K13-Q13</f>
        <v>-7</v>
      </c>
    </row>
    <row r="14" spans="1:23" ht="63">
      <c r="A14" s="127">
        <v>3</v>
      </c>
      <c r="B14" s="197">
        <v>520001</v>
      </c>
      <c r="C14" s="197" t="s">
        <v>459</v>
      </c>
      <c r="D14" s="24" t="s">
        <v>296</v>
      </c>
      <c r="E14" s="176">
        <v>437</v>
      </c>
      <c r="F14" s="176">
        <v>437</v>
      </c>
      <c r="G14" s="176">
        <v>444</v>
      </c>
      <c r="H14" s="183">
        <v>457</v>
      </c>
      <c r="I14" s="176">
        <f aca="true" t="shared" si="8" ref="I14:I20">(K14*4)-(E14+F14+G14)</f>
        <v>434</v>
      </c>
      <c r="J14" s="183">
        <v>444</v>
      </c>
      <c r="K14" s="145">
        <v>438</v>
      </c>
      <c r="L14" s="185">
        <f t="shared" si="0"/>
        <v>438</v>
      </c>
      <c r="M14" s="145">
        <f t="shared" si="1"/>
        <v>438</v>
      </c>
      <c r="N14" s="164">
        <f t="shared" si="2"/>
        <v>438</v>
      </c>
      <c r="O14" s="164">
        <v>438</v>
      </c>
      <c r="P14" s="189">
        <f t="shared" si="3"/>
        <v>438</v>
      </c>
      <c r="Q14" s="164">
        <v>418</v>
      </c>
      <c r="R14" s="258">
        <f t="shared" si="4"/>
        <v>98.64864864864865</v>
      </c>
      <c r="S14" s="189">
        <f t="shared" si="5"/>
        <v>438</v>
      </c>
      <c r="T14" s="1" t="b">
        <f t="shared" si="6"/>
        <v>1</v>
      </c>
      <c r="U14" s="259" t="b">
        <f>K14&gt;Q14</f>
        <v>1</v>
      </c>
      <c r="V14" s="1">
        <f>H14-I14</f>
        <v>23</v>
      </c>
      <c r="W14" s="75">
        <f t="shared" si="7"/>
        <v>20</v>
      </c>
    </row>
    <row r="15" spans="1:23" ht="63">
      <c r="A15" s="127">
        <v>4</v>
      </c>
      <c r="B15" s="197">
        <v>530001</v>
      </c>
      <c r="C15" s="197" t="s">
        <v>461</v>
      </c>
      <c r="D15" s="24" t="s">
        <v>377</v>
      </c>
      <c r="E15" s="176">
        <v>307</v>
      </c>
      <c r="F15" s="176">
        <v>307</v>
      </c>
      <c r="G15" s="176">
        <v>312</v>
      </c>
      <c r="H15" s="183">
        <v>322</v>
      </c>
      <c r="I15" s="176">
        <f t="shared" si="8"/>
        <v>310</v>
      </c>
      <c r="J15" s="183">
        <v>312</v>
      </c>
      <c r="K15" s="145">
        <v>309</v>
      </c>
      <c r="L15" s="185">
        <f t="shared" si="0"/>
        <v>309</v>
      </c>
      <c r="M15" s="145">
        <f t="shared" si="1"/>
        <v>309</v>
      </c>
      <c r="N15" s="164">
        <f t="shared" si="2"/>
        <v>309</v>
      </c>
      <c r="O15" s="164">
        <v>309</v>
      </c>
      <c r="P15" s="189">
        <f t="shared" si="3"/>
        <v>309</v>
      </c>
      <c r="Q15" s="164">
        <v>309</v>
      </c>
      <c r="R15" s="258">
        <f t="shared" si="4"/>
        <v>99.03846153846153</v>
      </c>
      <c r="S15" s="189">
        <f t="shared" si="5"/>
        <v>309</v>
      </c>
      <c r="T15" s="1" t="b">
        <f t="shared" si="6"/>
        <v>1</v>
      </c>
      <c r="U15" s="259" t="b">
        <f>K15&gt;Q15</f>
        <v>0</v>
      </c>
      <c r="W15" s="75">
        <f t="shared" si="7"/>
        <v>0</v>
      </c>
    </row>
    <row r="16" spans="1:23" ht="63">
      <c r="A16" s="127">
        <v>5</v>
      </c>
      <c r="B16" s="197">
        <v>540001</v>
      </c>
      <c r="C16" s="197" t="s">
        <v>463</v>
      </c>
      <c r="D16" s="24" t="s">
        <v>298</v>
      </c>
      <c r="E16" s="176">
        <v>129</v>
      </c>
      <c r="F16" s="176">
        <v>129</v>
      </c>
      <c r="G16" s="176">
        <v>130</v>
      </c>
      <c r="H16" s="183">
        <v>131</v>
      </c>
      <c r="I16" s="176">
        <f t="shared" si="8"/>
        <v>128</v>
      </c>
      <c r="J16" s="183">
        <v>130</v>
      </c>
      <c r="K16" s="145">
        <v>129</v>
      </c>
      <c r="L16" s="185">
        <f t="shared" si="0"/>
        <v>129</v>
      </c>
      <c r="M16" s="145">
        <f t="shared" si="1"/>
        <v>129</v>
      </c>
      <c r="N16" s="164">
        <f t="shared" si="2"/>
        <v>129</v>
      </c>
      <c r="O16" s="164">
        <v>129</v>
      </c>
      <c r="P16" s="189">
        <f t="shared" si="3"/>
        <v>129</v>
      </c>
      <c r="Q16" s="164">
        <v>131</v>
      </c>
      <c r="R16" s="258">
        <f t="shared" si="4"/>
        <v>99.23076923076923</v>
      </c>
      <c r="S16" s="189">
        <f t="shared" si="5"/>
        <v>129</v>
      </c>
      <c r="T16" s="1" t="b">
        <f t="shared" si="6"/>
        <v>1</v>
      </c>
      <c r="U16" s="259" t="b">
        <f>K16&gt;Q16</f>
        <v>0</v>
      </c>
      <c r="W16" s="75">
        <f t="shared" si="7"/>
        <v>-2</v>
      </c>
    </row>
    <row r="17" spans="1:23" ht="47.25">
      <c r="A17" s="127">
        <v>6</v>
      </c>
      <c r="B17" s="197">
        <v>540002</v>
      </c>
      <c r="C17" s="197" t="s">
        <v>444</v>
      </c>
      <c r="D17" s="24" t="s">
        <v>299</v>
      </c>
      <c r="E17" s="180">
        <v>28</v>
      </c>
      <c r="F17" s="180">
        <v>28</v>
      </c>
      <c r="G17" s="180">
        <v>28</v>
      </c>
      <c r="H17" s="251">
        <v>28</v>
      </c>
      <c r="I17" s="176">
        <f t="shared" si="8"/>
        <v>24</v>
      </c>
      <c r="J17" s="183">
        <v>28</v>
      </c>
      <c r="K17" s="145">
        <v>27</v>
      </c>
      <c r="L17" s="185">
        <f t="shared" si="0"/>
        <v>27</v>
      </c>
      <c r="M17" s="145">
        <f t="shared" si="1"/>
        <v>27</v>
      </c>
      <c r="N17" s="164">
        <f t="shared" si="2"/>
        <v>27</v>
      </c>
      <c r="O17" s="15">
        <v>27</v>
      </c>
      <c r="P17" s="189">
        <f t="shared" si="3"/>
        <v>27</v>
      </c>
      <c r="Q17" s="164">
        <v>29</v>
      </c>
      <c r="R17" s="258">
        <f t="shared" si="4"/>
        <v>96.42857142857142</v>
      </c>
      <c r="S17" s="189">
        <f t="shared" si="5"/>
        <v>27</v>
      </c>
      <c r="T17" s="1" t="b">
        <f t="shared" si="6"/>
        <v>1</v>
      </c>
      <c r="W17" s="75">
        <f t="shared" si="7"/>
        <v>-2</v>
      </c>
    </row>
    <row r="18" spans="1:23" ht="63" customHeight="1">
      <c r="A18" s="127">
        <v>7</v>
      </c>
      <c r="B18" s="197">
        <v>550002</v>
      </c>
      <c r="C18" s="197" t="s">
        <v>464</v>
      </c>
      <c r="D18" s="24" t="s">
        <v>300</v>
      </c>
      <c r="E18" s="176">
        <v>616</v>
      </c>
      <c r="F18" s="176">
        <v>616</v>
      </c>
      <c r="G18" s="176">
        <v>621</v>
      </c>
      <c r="H18" s="183">
        <v>630</v>
      </c>
      <c r="I18" s="176">
        <f t="shared" si="8"/>
        <v>599</v>
      </c>
      <c r="J18" s="183">
        <v>621</v>
      </c>
      <c r="K18" s="145">
        <v>613</v>
      </c>
      <c r="L18" s="185">
        <f t="shared" si="0"/>
        <v>613</v>
      </c>
      <c r="M18" s="145">
        <f t="shared" si="1"/>
        <v>613</v>
      </c>
      <c r="N18" s="164">
        <f t="shared" si="2"/>
        <v>613</v>
      </c>
      <c r="O18" s="164">
        <v>613</v>
      </c>
      <c r="P18" s="189">
        <f t="shared" si="3"/>
        <v>613</v>
      </c>
      <c r="Q18" s="164">
        <v>595</v>
      </c>
      <c r="R18" s="258">
        <f t="shared" si="4"/>
        <v>98.71175523349436</v>
      </c>
      <c r="S18" s="189">
        <f t="shared" si="5"/>
        <v>613</v>
      </c>
      <c r="T18" s="1" t="b">
        <f t="shared" si="6"/>
        <v>1</v>
      </c>
      <c r="U18" s="259" t="b">
        <f>K18&gt;Q18</f>
        <v>1</v>
      </c>
      <c r="V18" s="1">
        <f>H18-I18</f>
        <v>31</v>
      </c>
      <c r="W18" s="75">
        <f t="shared" si="7"/>
        <v>18</v>
      </c>
    </row>
    <row r="19" spans="1:23" ht="63">
      <c r="A19" s="127">
        <v>8</v>
      </c>
      <c r="B19" s="197">
        <v>560001</v>
      </c>
      <c r="C19" s="197" t="s">
        <v>466</v>
      </c>
      <c r="D19" s="24" t="s">
        <v>378</v>
      </c>
      <c r="E19" s="176">
        <v>235</v>
      </c>
      <c r="F19" s="176">
        <v>235</v>
      </c>
      <c r="G19" s="176">
        <v>234</v>
      </c>
      <c r="H19" s="183">
        <v>232</v>
      </c>
      <c r="I19" s="176">
        <f t="shared" si="8"/>
        <v>236</v>
      </c>
      <c r="J19" s="183">
        <v>234</v>
      </c>
      <c r="K19" s="145">
        <v>235</v>
      </c>
      <c r="L19" s="185">
        <f t="shared" si="0"/>
        <v>235</v>
      </c>
      <c r="M19" s="145">
        <f t="shared" si="1"/>
        <v>235</v>
      </c>
      <c r="N19" s="164">
        <f t="shared" si="2"/>
        <v>235</v>
      </c>
      <c r="O19" s="164">
        <v>235</v>
      </c>
      <c r="P19" s="189">
        <f t="shared" si="3"/>
        <v>235</v>
      </c>
      <c r="Q19" s="164">
        <v>230</v>
      </c>
      <c r="R19" s="258">
        <f t="shared" si="4"/>
        <v>100.42735042735043</v>
      </c>
      <c r="S19" s="189">
        <f t="shared" si="5"/>
        <v>235</v>
      </c>
      <c r="T19" s="1" t="b">
        <f t="shared" si="6"/>
        <v>0</v>
      </c>
      <c r="W19" s="75">
        <f t="shared" si="7"/>
        <v>5</v>
      </c>
    </row>
    <row r="20" spans="1:23" ht="47.25">
      <c r="A20" s="127">
        <v>9</v>
      </c>
      <c r="B20" s="197">
        <v>580003</v>
      </c>
      <c r="C20" s="197" t="s">
        <v>468</v>
      </c>
      <c r="D20" s="24" t="s">
        <v>14</v>
      </c>
      <c r="E20" s="176">
        <v>388</v>
      </c>
      <c r="F20" s="176">
        <v>388</v>
      </c>
      <c r="G20" s="176">
        <v>387</v>
      </c>
      <c r="H20" s="183">
        <v>387</v>
      </c>
      <c r="I20" s="176">
        <f t="shared" si="8"/>
        <v>377</v>
      </c>
      <c r="J20" s="183">
        <v>388</v>
      </c>
      <c r="K20" s="145">
        <v>385</v>
      </c>
      <c r="L20" s="185">
        <f t="shared" si="0"/>
        <v>385</v>
      </c>
      <c r="M20" s="145">
        <f t="shared" si="1"/>
        <v>385</v>
      </c>
      <c r="N20" s="164">
        <f t="shared" si="2"/>
        <v>385</v>
      </c>
      <c r="O20" s="164">
        <v>385</v>
      </c>
      <c r="P20" s="189">
        <f t="shared" si="3"/>
        <v>385</v>
      </c>
      <c r="Q20" s="164">
        <v>391</v>
      </c>
      <c r="R20" s="258">
        <f t="shared" si="4"/>
        <v>99.22680412371135</v>
      </c>
      <c r="S20" s="189">
        <f t="shared" si="5"/>
        <v>385</v>
      </c>
      <c r="T20" s="1" t="b">
        <f t="shared" si="6"/>
        <v>1</v>
      </c>
      <c r="U20" s="259" t="b">
        <f>K20&gt;Q20</f>
        <v>0</v>
      </c>
      <c r="W20" s="75">
        <f t="shared" si="7"/>
        <v>-6</v>
      </c>
    </row>
    <row r="21" spans="1:23" ht="47.25">
      <c r="A21" s="127">
        <v>10</v>
      </c>
      <c r="B21" s="197">
        <v>580006</v>
      </c>
      <c r="C21" s="197" t="s">
        <v>469</v>
      </c>
      <c r="D21" s="24" t="s">
        <v>301</v>
      </c>
      <c r="E21" s="180">
        <v>30</v>
      </c>
      <c r="F21" s="180">
        <v>30</v>
      </c>
      <c r="G21" s="180">
        <v>30</v>
      </c>
      <c r="H21" s="251">
        <v>29</v>
      </c>
      <c r="I21" s="176">
        <f>H21</f>
        <v>29</v>
      </c>
      <c r="J21" s="183">
        <v>30</v>
      </c>
      <c r="K21" s="145">
        <f>J21</f>
        <v>30</v>
      </c>
      <c r="L21" s="185">
        <f t="shared" si="0"/>
        <v>30</v>
      </c>
      <c r="M21" s="145">
        <f t="shared" si="1"/>
        <v>30</v>
      </c>
      <c r="N21" s="164">
        <f t="shared" si="2"/>
        <v>29.8</v>
      </c>
      <c r="O21" s="15">
        <v>30</v>
      </c>
      <c r="P21" s="189">
        <f t="shared" si="3"/>
        <v>30</v>
      </c>
      <c r="Q21" s="164">
        <v>32</v>
      </c>
      <c r="R21" s="258">
        <f t="shared" si="4"/>
        <v>100</v>
      </c>
      <c r="S21" s="189">
        <f t="shared" si="5"/>
        <v>30</v>
      </c>
      <c r="T21" s="1" t="b">
        <f t="shared" si="6"/>
        <v>0</v>
      </c>
      <c r="W21" s="75">
        <f t="shared" si="7"/>
        <v>-2</v>
      </c>
    </row>
    <row r="22" spans="1:23" ht="63">
      <c r="A22" s="127">
        <v>11</v>
      </c>
      <c r="B22" s="197">
        <v>580009</v>
      </c>
      <c r="C22" s="197" t="s">
        <v>445</v>
      </c>
      <c r="D22" s="24" t="s">
        <v>302</v>
      </c>
      <c r="E22" s="180">
        <v>25</v>
      </c>
      <c r="F22" s="180">
        <v>25</v>
      </c>
      <c r="G22" s="180">
        <v>25</v>
      </c>
      <c r="H22" s="251">
        <v>26</v>
      </c>
      <c r="I22" s="176">
        <f>H22</f>
        <v>26</v>
      </c>
      <c r="J22" s="183">
        <v>25</v>
      </c>
      <c r="K22" s="145">
        <f>J22</f>
        <v>25</v>
      </c>
      <c r="L22" s="185">
        <f t="shared" si="0"/>
        <v>25</v>
      </c>
      <c r="M22" s="145">
        <f t="shared" si="1"/>
        <v>25</v>
      </c>
      <c r="N22" s="164">
        <f t="shared" si="2"/>
        <v>25.3</v>
      </c>
      <c r="O22" s="15">
        <v>25</v>
      </c>
      <c r="P22" s="189">
        <f t="shared" si="3"/>
        <v>25</v>
      </c>
      <c r="Q22" s="164">
        <v>28</v>
      </c>
      <c r="R22" s="258">
        <f t="shared" si="4"/>
        <v>100</v>
      </c>
      <c r="S22" s="189">
        <f t="shared" si="5"/>
        <v>25</v>
      </c>
      <c r="T22" s="1" t="b">
        <f t="shared" si="6"/>
        <v>0</v>
      </c>
      <c r="W22" s="75">
        <f t="shared" si="7"/>
        <v>-3</v>
      </c>
    </row>
    <row r="23" spans="1:23" ht="63">
      <c r="A23" s="127">
        <v>12</v>
      </c>
      <c r="B23" s="197">
        <v>590004</v>
      </c>
      <c r="C23" s="197" t="s">
        <v>471</v>
      </c>
      <c r="D23" s="24" t="s">
        <v>303</v>
      </c>
      <c r="E23" s="176">
        <v>212</v>
      </c>
      <c r="F23" s="176">
        <v>212</v>
      </c>
      <c r="G23" s="131">
        <v>214</v>
      </c>
      <c r="H23" s="182">
        <v>218</v>
      </c>
      <c r="I23" s="176">
        <f aca="true" t="shared" si="9" ref="I23:I86">(K23*4)-(E23+F23+G23)</f>
        <v>230</v>
      </c>
      <c r="J23" s="183">
        <v>214</v>
      </c>
      <c r="K23" s="145">
        <v>217</v>
      </c>
      <c r="L23" s="185">
        <f t="shared" si="0"/>
        <v>217</v>
      </c>
      <c r="M23" s="145">
        <f t="shared" si="1"/>
        <v>217</v>
      </c>
      <c r="N23" s="164">
        <f t="shared" si="2"/>
        <v>217</v>
      </c>
      <c r="O23" s="164">
        <v>217</v>
      </c>
      <c r="P23" s="189">
        <f t="shared" si="3"/>
        <v>217</v>
      </c>
      <c r="Q23" s="164">
        <v>223</v>
      </c>
      <c r="R23" s="258">
        <f t="shared" si="4"/>
        <v>101.4018691588785</v>
      </c>
      <c r="S23" s="189">
        <f t="shared" si="5"/>
        <v>217</v>
      </c>
      <c r="T23" s="1" t="b">
        <f t="shared" si="6"/>
        <v>0</v>
      </c>
      <c r="W23" s="75">
        <f t="shared" si="7"/>
        <v>-6</v>
      </c>
    </row>
    <row r="24" spans="1:23" ht="63">
      <c r="A24" s="127">
        <v>13</v>
      </c>
      <c r="B24" s="197">
        <v>600003</v>
      </c>
      <c r="C24" s="197" t="s">
        <v>472</v>
      </c>
      <c r="D24" s="24" t="s">
        <v>304</v>
      </c>
      <c r="E24" s="176">
        <v>306</v>
      </c>
      <c r="F24" s="176">
        <v>306</v>
      </c>
      <c r="G24" s="176">
        <v>307</v>
      </c>
      <c r="H24" s="183">
        <v>309</v>
      </c>
      <c r="I24" s="176">
        <f t="shared" si="9"/>
        <v>309</v>
      </c>
      <c r="J24" s="183">
        <v>307</v>
      </c>
      <c r="K24" s="145">
        <v>307</v>
      </c>
      <c r="L24" s="185">
        <f t="shared" si="0"/>
        <v>307</v>
      </c>
      <c r="M24" s="145">
        <f t="shared" si="1"/>
        <v>307</v>
      </c>
      <c r="N24" s="164">
        <f t="shared" si="2"/>
        <v>307</v>
      </c>
      <c r="O24" s="164">
        <v>307</v>
      </c>
      <c r="P24" s="189">
        <f t="shared" si="3"/>
        <v>307</v>
      </c>
      <c r="Q24" s="164">
        <v>306</v>
      </c>
      <c r="R24" s="258">
        <f t="shared" si="4"/>
        <v>100</v>
      </c>
      <c r="S24" s="189">
        <f t="shared" si="5"/>
        <v>307</v>
      </c>
      <c r="T24" s="1" t="b">
        <f t="shared" si="6"/>
        <v>0</v>
      </c>
      <c r="W24" s="75">
        <f t="shared" si="7"/>
        <v>1</v>
      </c>
    </row>
    <row r="25" spans="1:23" ht="63">
      <c r="A25" s="127">
        <v>14</v>
      </c>
      <c r="B25" s="197">
        <v>610006</v>
      </c>
      <c r="C25" s="197" t="s">
        <v>474</v>
      </c>
      <c r="D25" s="24" t="s">
        <v>305</v>
      </c>
      <c r="E25" s="176">
        <v>416</v>
      </c>
      <c r="F25" s="176">
        <v>416</v>
      </c>
      <c r="G25" s="176">
        <v>428</v>
      </c>
      <c r="H25" s="183">
        <v>451</v>
      </c>
      <c r="I25" s="176">
        <f t="shared" si="9"/>
        <v>420</v>
      </c>
      <c r="J25" s="183">
        <v>428</v>
      </c>
      <c r="K25" s="145">
        <v>420</v>
      </c>
      <c r="L25" s="185">
        <f t="shared" si="0"/>
        <v>420</v>
      </c>
      <c r="M25" s="145">
        <f t="shared" si="1"/>
        <v>420</v>
      </c>
      <c r="N25" s="164">
        <f t="shared" si="2"/>
        <v>420</v>
      </c>
      <c r="O25" s="164">
        <v>420</v>
      </c>
      <c r="P25" s="189">
        <f t="shared" si="3"/>
        <v>420</v>
      </c>
      <c r="Q25" s="164">
        <v>422</v>
      </c>
      <c r="R25" s="258">
        <f t="shared" si="4"/>
        <v>98.13084112149532</v>
      </c>
      <c r="S25" s="189">
        <f t="shared" si="5"/>
        <v>420</v>
      </c>
      <c r="T25" s="1" t="b">
        <f t="shared" si="6"/>
        <v>1</v>
      </c>
      <c r="U25" s="259" t="b">
        <f>K25&gt;Q25</f>
        <v>0</v>
      </c>
      <c r="W25" s="75">
        <f t="shared" si="7"/>
        <v>-2</v>
      </c>
    </row>
    <row r="26" spans="1:23" ht="63">
      <c r="A26" s="127">
        <v>15</v>
      </c>
      <c r="B26" s="197">
        <v>620030</v>
      </c>
      <c r="C26" s="197" t="s">
        <v>536</v>
      </c>
      <c r="D26" s="24" t="s">
        <v>379</v>
      </c>
      <c r="E26" s="181">
        <v>127</v>
      </c>
      <c r="F26" s="181">
        <v>127</v>
      </c>
      <c r="G26" s="181">
        <v>127</v>
      </c>
      <c r="H26" s="252">
        <v>127</v>
      </c>
      <c r="I26" s="176">
        <f t="shared" si="9"/>
        <v>127</v>
      </c>
      <c r="J26" s="183">
        <v>127</v>
      </c>
      <c r="K26" s="145">
        <v>127</v>
      </c>
      <c r="L26" s="185">
        <f t="shared" si="0"/>
        <v>127</v>
      </c>
      <c r="M26" s="145">
        <f t="shared" si="1"/>
        <v>127</v>
      </c>
      <c r="N26" s="164">
        <f t="shared" si="2"/>
        <v>127</v>
      </c>
      <c r="O26" s="164">
        <v>127</v>
      </c>
      <c r="P26" s="189">
        <f t="shared" si="3"/>
        <v>127</v>
      </c>
      <c r="Q26" s="164">
        <v>127</v>
      </c>
      <c r="R26" s="258">
        <f t="shared" si="4"/>
        <v>100</v>
      </c>
      <c r="S26" s="189">
        <f t="shared" si="5"/>
        <v>127</v>
      </c>
      <c r="T26" s="1" t="b">
        <f t="shared" si="6"/>
        <v>0</v>
      </c>
      <c r="W26" s="75">
        <f t="shared" si="7"/>
        <v>0</v>
      </c>
    </row>
    <row r="27" spans="1:23" ht="47.25">
      <c r="A27" s="127">
        <v>16</v>
      </c>
      <c r="B27" s="197">
        <v>640006</v>
      </c>
      <c r="C27" s="197" t="s">
        <v>476</v>
      </c>
      <c r="D27" s="24" t="s">
        <v>306</v>
      </c>
      <c r="E27" s="176">
        <v>339</v>
      </c>
      <c r="F27" s="176">
        <v>339</v>
      </c>
      <c r="G27" s="176">
        <v>343</v>
      </c>
      <c r="H27" s="183">
        <v>343</v>
      </c>
      <c r="I27" s="176">
        <f t="shared" si="9"/>
        <v>343</v>
      </c>
      <c r="J27" s="183">
        <v>341</v>
      </c>
      <c r="K27" s="145">
        <v>341</v>
      </c>
      <c r="L27" s="185">
        <f t="shared" si="0"/>
        <v>341</v>
      </c>
      <c r="M27" s="145">
        <f t="shared" si="1"/>
        <v>341</v>
      </c>
      <c r="N27" s="164">
        <f t="shared" si="2"/>
        <v>341</v>
      </c>
      <c r="O27" s="164">
        <v>341</v>
      </c>
      <c r="P27" s="189">
        <f t="shared" si="3"/>
        <v>341</v>
      </c>
      <c r="Q27" s="164">
        <v>330</v>
      </c>
      <c r="R27" s="258">
        <f t="shared" si="4"/>
        <v>100</v>
      </c>
      <c r="S27" s="189">
        <f t="shared" si="5"/>
        <v>341</v>
      </c>
      <c r="T27" s="1" t="b">
        <f t="shared" si="6"/>
        <v>0</v>
      </c>
      <c r="W27" s="75">
        <f t="shared" si="7"/>
        <v>11</v>
      </c>
    </row>
    <row r="28" spans="1:23" ht="63">
      <c r="A28" s="127">
        <v>17</v>
      </c>
      <c r="B28" s="197">
        <v>640007</v>
      </c>
      <c r="C28" s="197" t="s">
        <v>477</v>
      </c>
      <c r="D28" s="24" t="s">
        <v>307</v>
      </c>
      <c r="E28" s="193">
        <v>150</v>
      </c>
      <c r="F28" s="193">
        <v>150</v>
      </c>
      <c r="G28" s="196">
        <v>151</v>
      </c>
      <c r="H28" s="253">
        <v>154</v>
      </c>
      <c r="I28" s="176">
        <f t="shared" si="9"/>
        <v>149</v>
      </c>
      <c r="J28" s="183">
        <v>151</v>
      </c>
      <c r="K28" s="145">
        <v>150</v>
      </c>
      <c r="L28" s="185">
        <f t="shared" si="0"/>
        <v>150</v>
      </c>
      <c r="M28" s="145">
        <f t="shared" si="1"/>
        <v>150</v>
      </c>
      <c r="N28" s="164">
        <f t="shared" si="2"/>
        <v>150</v>
      </c>
      <c r="O28" s="164">
        <v>150</v>
      </c>
      <c r="P28" s="189">
        <f t="shared" si="3"/>
        <v>150</v>
      </c>
      <c r="Q28" s="164">
        <v>157</v>
      </c>
      <c r="R28" s="258">
        <f t="shared" si="4"/>
        <v>99.33774834437087</v>
      </c>
      <c r="S28" s="189">
        <f t="shared" si="5"/>
        <v>150</v>
      </c>
      <c r="T28" s="1" t="b">
        <f t="shared" si="6"/>
        <v>1</v>
      </c>
      <c r="U28" s="259" t="b">
        <f>K28&gt;Q28</f>
        <v>0</v>
      </c>
      <c r="W28" s="75">
        <f t="shared" si="7"/>
        <v>-7</v>
      </c>
    </row>
    <row r="29" spans="1:23" ht="47.25">
      <c r="A29" s="127">
        <v>18</v>
      </c>
      <c r="B29" s="197">
        <v>650005</v>
      </c>
      <c r="C29" s="197" t="s">
        <v>447</v>
      </c>
      <c r="D29" s="24" t="s">
        <v>308</v>
      </c>
      <c r="E29" s="131">
        <v>77</v>
      </c>
      <c r="F29" s="131">
        <v>77</v>
      </c>
      <c r="G29" s="131">
        <v>74</v>
      </c>
      <c r="H29" s="182">
        <v>73</v>
      </c>
      <c r="I29" s="176">
        <v>74</v>
      </c>
      <c r="J29" s="183">
        <v>75</v>
      </c>
      <c r="K29" s="145">
        <v>76</v>
      </c>
      <c r="L29" s="185">
        <f t="shared" si="0"/>
        <v>76</v>
      </c>
      <c r="M29" s="145">
        <f t="shared" si="1"/>
        <v>76</v>
      </c>
      <c r="N29" s="164">
        <f t="shared" si="2"/>
        <v>75.5</v>
      </c>
      <c r="O29" s="15">
        <v>76</v>
      </c>
      <c r="P29" s="189">
        <f t="shared" si="3"/>
        <v>76</v>
      </c>
      <c r="Q29" s="164">
        <v>75</v>
      </c>
      <c r="R29" s="258">
        <f t="shared" si="4"/>
        <v>101.33333333333333</v>
      </c>
      <c r="S29" s="189">
        <f t="shared" si="5"/>
        <v>76</v>
      </c>
      <c r="T29" s="1" t="b">
        <f t="shared" si="6"/>
        <v>0</v>
      </c>
      <c r="W29" s="75">
        <f t="shared" si="7"/>
        <v>1</v>
      </c>
    </row>
    <row r="30" spans="1:23" ht="47.25">
      <c r="A30" s="127">
        <v>19</v>
      </c>
      <c r="B30" s="197">
        <v>650006</v>
      </c>
      <c r="C30" s="197" t="s">
        <v>479</v>
      </c>
      <c r="D30" s="24" t="s">
        <v>309</v>
      </c>
      <c r="E30" s="177">
        <v>213</v>
      </c>
      <c r="F30" s="131">
        <v>213</v>
      </c>
      <c r="G30" s="131">
        <v>213</v>
      </c>
      <c r="H30" s="182">
        <v>219</v>
      </c>
      <c r="I30" s="176">
        <v>218</v>
      </c>
      <c r="J30" s="183">
        <v>215</v>
      </c>
      <c r="K30" s="145">
        <v>214</v>
      </c>
      <c r="L30" s="185">
        <f t="shared" si="0"/>
        <v>214</v>
      </c>
      <c r="M30" s="145">
        <f t="shared" si="1"/>
        <v>214</v>
      </c>
      <c r="N30" s="164">
        <f t="shared" si="2"/>
        <v>214.3</v>
      </c>
      <c r="O30" s="164">
        <v>214</v>
      </c>
      <c r="P30" s="189">
        <f t="shared" si="3"/>
        <v>214</v>
      </c>
      <c r="Q30" s="164">
        <v>212</v>
      </c>
      <c r="R30" s="258">
        <f t="shared" si="4"/>
        <v>99.53488372093024</v>
      </c>
      <c r="S30" s="189">
        <f t="shared" si="5"/>
        <v>214</v>
      </c>
      <c r="T30" s="1" t="b">
        <f t="shared" si="6"/>
        <v>1</v>
      </c>
      <c r="U30" s="259" t="b">
        <f>K30&gt;Q30</f>
        <v>1</v>
      </c>
      <c r="V30" s="1">
        <f>H30-I30</f>
        <v>1</v>
      </c>
      <c r="W30" s="75">
        <f t="shared" si="7"/>
        <v>2</v>
      </c>
    </row>
    <row r="31" spans="1:23" ht="47.25">
      <c r="A31" s="127">
        <v>20</v>
      </c>
      <c r="B31" s="197">
        <v>660003</v>
      </c>
      <c r="C31" s="197" t="s">
        <v>480</v>
      </c>
      <c r="D31" s="24" t="s">
        <v>310</v>
      </c>
      <c r="E31" s="176">
        <v>329</v>
      </c>
      <c r="F31" s="176">
        <v>327</v>
      </c>
      <c r="G31" s="131">
        <v>329</v>
      </c>
      <c r="H31" s="182">
        <v>332</v>
      </c>
      <c r="I31" s="176">
        <f t="shared" si="9"/>
        <v>343</v>
      </c>
      <c r="J31" s="183">
        <v>329</v>
      </c>
      <c r="K31" s="145">
        <v>332</v>
      </c>
      <c r="L31" s="185">
        <f t="shared" si="0"/>
        <v>332</v>
      </c>
      <c r="M31" s="145">
        <f t="shared" si="1"/>
        <v>332</v>
      </c>
      <c r="N31" s="164">
        <f t="shared" si="2"/>
        <v>332</v>
      </c>
      <c r="O31" s="164">
        <v>332</v>
      </c>
      <c r="P31" s="189">
        <f t="shared" si="3"/>
        <v>332</v>
      </c>
      <c r="Q31" s="164">
        <v>332</v>
      </c>
      <c r="R31" s="258">
        <f t="shared" si="4"/>
        <v>100.91185410334346</v>
      </c>
      <c r="S31" s="189">
        <f t="shared" si="5"/>
        <v>332</v>
      </c>
      <c r="T31" s="1" t="b">
        <f t="shared" si="6"/>
        <v>0</v>
      </c>
      <c r="W31" s="75">
        <f t="shared" si="7"/>
        <v>0</v>
      </c>
    </row>
    <row r="32" spans="1:23" ht="47.25">
      <c r="A32" s="127">
        <v>21</v>
      </c>
      <c r="B32" s="197">
        <v>670007</v>
      </c>
      <c r="C32" s="197" t="s">
        <v>481</v>
      </c>
      <c r="D32" s="24" t="s">
        <v>311</v>
      </c>
      <c r="E32" s="176">
        <v>308</v>
      </c>
      <c r="F32" s="176">
        <v>308</v>
      </c>
      <c r="G32" s="176">
        <v>305</v>
      </c>
      <c r="H32" s="183">
        <v>300</v>
      </c>
      <c r="I32" s="176">
        <f t="shared" si="9"/>
        <v>323</v>
      </c>
      <c r="J32" s="183">
        <v>305</v>
      </c>
      <c r="K32" s="145">
        <v>311</v>
      </c>
      <c r="L32" s="185">
        <f t="shared" si="0"/>
        <v>311</v>
      </c>
      <c r="M32" s="145">
        <f t="shared" si="1"/>
        <v>311</v>
      </c>
      <c r="N32" s="164">
        <f t="shared" si="2"/>
        <v>311</v>
      </c>
      <c r="O32" s="164">
        <v>311</v>
      </c>
      <c r="P32" s="189">
        <f t="shared" si="3"/>
        <v>311</v>
      </c>
      <c r="Q32" s="164">
        <v>307</v>
      </c>
      <c r="R32" s="258">
        <f t="shared" si="4"/>
        <v>101.9672131147541</v>
      </c>
      <c r="S32" s="189">
        <f t="shared" si="5"/>
        <v>311</v>
      </c>
      <c r="T32" s="1" t="b">
        <f t="shared" si="6"/>
        <v>0</v>
      </c>
      <c r="W32" s="75">
        <f t="shared" si="7"/>
        <v>4</v>
      </c>
    </row>
    <row r="33" spans="1:23" ht="47.25">
      <c r="A33" s="127">
        <v>22</v>
      </c>
      <c r="B33" s="197">
        <v>680005</v>
      </c>
      <c r="C33" s="197" t="s">
        <v>483</v>
      </c>
      <c r="D33" s="24" t="s">
        <v>312</v>
      </c>
      <c r="E33" s="176">
        <v>265</v>
      </c>
      <c r="F33" s="176">
        <v>265</v>
      </c>
      <c r="G33" s="176">
        <v>265</v>
      </c>
      <c r="H33" s="183">
        <v>265</v>
      </c>
      <c r="I33" s="176">
        <f t="shared" si="9"/>
        <v>261</v>
      </c>
      <c r="J33" s="183">
        <v>265</v>
      </c>
      <c r="K33" s="145">
        <v>264</v>
      </c>
      <c r="L33" s="185">
        <f t="shared" si="0"/>
        <v>264</v>
      </c>
      <c r="M33" s="145">
        <f t="shared" si="1"/>
        <v>264</v>
      </c>
      <c r="N33" s="164">
        <f t="shared" si="2"/>
        <v>264</v>
      </c>
      <c r="O33" s="164">
        <v>264</v>
      </c>
      <c r="P33" s="189">
        <f t="shared" si="3"/>
        <v>264</v>
      </c>
      <c r="Q33" s="164">
        <v>266</v>
      </c>
      <c r="R33" s="258">
        <f t="shared" si="4"/>
        <v>99.62264150943396</v>
      </c>
      <c r="S33" s="189">
        <f t="shared" si="5"/>
        <v>264</v>
      </c>
      <c r="T33" s="1" t="b">
        <f t="shared" si="6"/>
        <v>1</v>
      </c>
      <c r="U33" s="259" t="b">
        <f>K33&gt;Q33</f>
        <v>0</v>
      </c>
      <c r="W33" s="75">
        <f t="shared" si="7"/>
        <v>-2</v>
      </c>
    </row>
    <row r="34" spans="1:23" ht="63">
      <c r="A34" s="127">
        <v>23</v>
      </c>
      <c r="B34" s="197">
        <v>690004</v>
      </c>
      <c r="C34" s="197" t="s">
        <v>484</v>
      </c>
      <c r="D34" s="24" t="s">
        <v>313</v>
      </c>
      <c r="E34" s="176">
        <v>280</v>
      </c>
      <c r="F34" s="176">
        <v>280</v>
      </c>
      <c r="G34" s="176">
        <v>275</v>
      </c>
      <c r="H34" s="183">
        <v>266</v>
      </c>
      <c r="I34" s="176">
        <f t="shared" si="9"/>
        <v>285</v>
      </c>
      <c r="J34" s="183">
        <v>275</v>
      </c>
      <c r="K34" s="145">
        <v>280</v>
      </c>
      <c r="L34" s="185">
        <f t="shared" si="0"/>
        <v>280</v>
      </c>
      <c r="M34" s="145">
        <f t="shared" si="1"/>
        <v>280</v>
      </c>
      <c r="N34" s="164">
        <f t="shared" si="2"/>
        <v>280</v>
      </c>
      <c r="O34" s="164">
        <v>280</v>
      </c>
      <c r="P34" s="189">
        <f t="shared" si="3"/>
        <v>280</v>
      </c>
      <c r="Q34" s="164">
        <v>272</v>
      </c>
      <c r="R34" s="258">
        <f t="shared" si="4"/>
        <v>101.81818181818181</v>
      </c>
      <c r="S34" s="189">
        <f t="shared" si="5"/>
        <v>280</v>
      </c>
      <c r="T34" s="1" t="b">
        <f t="shared" si="6"/>
        <v>0</v>
      </c>
      <c r="W34" s="75">
        <f t="shared" si="7"/>
        <v>8</v>
      </c>
    </row>
    <row r="35" spans="1:23" ht="47.25">
      <c r="A35" s="127">
        <v>24</v>
      </c>
      <c r="B35" s="197">
        <v>700001</v>
      </c>
      <c r="C35" s="197" t="s">
        <v>448</v>
      </c>
      <c r="D35" s="24" t="s">
        <v>314</v>
      </c>
      <c r="E35" s="180">
        <v>126</v>
      </c>
      <c r="F35" s="180">
        <v>126</v>
      </c>
      <c r="G35" s="180">
        <v>130</v>
      </c>
      <c r="H35" s="251">
        <v>137</v>
      </c>
      <c r="I35" s="176">
        <f t="shared" si="9"/>
        <v>122</v>
      </c>
      <c r="J35" s="183">
        <v>130</v>
      </c>
      <c r="K35" s="145">
        <v>126</v>
      </c>
      <c r="L35" s="185">
        <f t="shared" si="0"/>
        <v>126</v>
      </c>
      <c r="M35" s="145">
        <f t="shared" si="1"/>
        <v>126</v>
      </c>
      <c r="N35" s="164">
        <f t="shared" si="2"/>
        <v>126</v>
      </c>
      <c r="O35" s="15">
        <v>126</v>
      </c>
      <c r="P35" s="189">
        <f t="shared" si="3"/>
        <v>126</v>
      </c>
      <c r="Q35" s="164">
        <v>133</v>
      </c>
      <c r="R35" s="258">
        <f t="shared" si="4"/>
        <v>96.92307692307692</v>
      </c>
      <c r="S35" s="189">
        <f t="shared" si="5"/>
        <v>126</v>
      </c>
      <c r="T35" s="1" t="b">
        <f t="shared" si="6"/>
        <v>1</v>
      </c>
      <c r="W35" s="75">
        <f t="shared" si="7"/>
        <v>-7</v>
      </c>
    </row>
    <row r="36" spans="1:23" ht="47.25">
      <c r="A36" s="127">
        <v>25</v>
      </c>
      <c r="B36" s="197">
        <v>700006</v>
      </c>
      <c r="C36" s="197" t="s">
        <v>485</v>
      </c>
      <c r="D36" s="24" t="s">
        <v>315</v>
      </c>
      <c r="E36" s="176">
        <v>245</v>
      </c>
      <c r="F36" s="176">
        <v>247</v>
      </c>
      <c r="G36" s="176">
        <v>240</v>
      </c>
      <c r="H36" s="183">
        <v>240</v>
      </c>
      <c r="I36" s="176">
        <f t="shared" si="9"/>
        <v>268</v>
      </c>
      <c r="J36" s="183">
        <v>243</v>
      </c>
      <c r="K36" s="145">
        <v>250</v>
      </c>
      <c r="L36" s="185">
        <f t="shared" si="0"/>
        <v>250</v>
      </c>
      <c r="M36" s="145">
        <f t="shared" si="1"/>
        <v>250</v>
      </c>
      <c r="N36" s="164">
        <f t="shared" si="2"/>
        <v>250</v>
      </c>
      <c r="O36" s="164">
        <v>250</v>
      </c>
      <c r="P36" s="189">
        <f t="shared" si="3"/>
        <v>250</v>
      </c>
      <c r="Q36" s="164">
        <v>245</v>
      </c>
      <c r="R36" s="258">
        <f t="shared" si="4"/>
        <v>102.88065843621399</v>
      </c>
      <c r="S36" s="189">
        <f t="shared" si="5"/>
        <v>250</v>
      </c>
      <c r="T36" s="1" t="b">
        <f t="shared" si="6"/>
        <v>0</v>
      </c>
      <c r="W36" s="75">
        <f t="shared" si="7"/>
        <v>5</v>
      </c>
    </row>
    <row r="37" spans="1:23" ht="63">
      <c r="A37" s="127">
        <v>26</v>
      </c>
      <c r="B37" s="197">
        <v>710004</v>
      </c>
      <c r="C37" s="197" t="s">
        <v>486</v>
      </c>
      <c r="D37" s="24" t="s">
        <v>316</v>
      </c>
      <c r="E37" s="176">
        <v>601</v>
      </c>
      <c r="F37" s="176">
        <v>601</v>
      </c>
      <c r="G37" s="176">
        <v>612</v>
      </c>
      <c r="H37" s="183">
        <v>612</v>
      </c>
      <c r="I37" s="176">
        <f t="shared" si="9"/>
        <v>582</v>
      </c>
      <c r="J37" s="183">
        <v>607</v>
      </c>
      <c r="K37" s="145">
        <v>599</v>
      </c>
      <c r="L37" s="185">
        <f t="shared" si="0"/>
        <v>599</v>
      </c>
      <c r="M37" s="145">
        <f t="shared" si="1"/>
        <v>599</v>
      </c>
      <c r="N37" s="164">
        <f t="shared" si="2"/>
        <v>599</v>
      </c>
      <c r="O37" s="164">
        <v>599</v>
      </c>
      <c r="P37" s="189">
        <f t="shared" si="3"/>
        <v>599</v>
      </c>
      <c r="Q37" s="164">
        <v>601</v>
      </c>
      <c r="R37" s="258">
        <f t="shared" si="4"/>
        <v>98.68204283360791</v>
      </c>
      <c r="S37" s="189">
        <f t="shared" si="5"/>
        <v>599</v>
      </c>
      <c r="T37" s="1" t="b">
        <f t="shared" si="6"/>
        <v>1</v>
      </c>
      <c r="U37" s="259" t="b">
        <f>K37&gt;Q37</f>
        <v>0</v>
      </c>
      <c r="W37" s="75">
        <f t="shared" si="7"/>
        <v>-2</v>
      </c>
    </row>
    <row r="38" spans="1:23" ht="63">
      <c r="A38" s="127">
        <v>27</v>
      </c>
      <c r="B38" s="197">
        <v>720009</v>
      </c>
      <c r="C38" s="197" t="s">
        <v>489</v>
      </c>
      <c r="D38" s="24" t="s">
        <v>317</v>
      </c>
      <c r="E38" s="176">
        <v>424</v>
      </c>
      <c r="F38" s="176">
        <v>424</v>
      </c>
      <c r="G38" s="176">
        <v>424</v>
      </c>
      <c r="H38" s="183">
        <v>424</v>
      </c>
      <c r="I38" s="176">
        <f t="shared" si="9"/>
        <v>428</v>
      </c>
      <c r="J38" s="183">
        <v>424</v>
      </c>
      <c r="K38" s="145">
        <v>425</v>
      </c>
      <c r="L38" s="185">
        <f t="shared" si="0"/>
        <v>425</v>
      </c>
      <c r="M38" s="145">
        <f t="shared" si="1"/>
        <v>425</v>
      </c>
      <c r="N38" s="164">
        <f t="shared" si="2"/>
        <v>425</v>
      </c>
      <c r="O38" s="164">
        <v>425</v>
      </c>
      <c r="P38" s="189">
        <f t="shared" si="3"/>
        <v>425</v>
      </c>
      <c r="Q38" s="164">
        <v>436</v>
      </c>
      <c r="R38" s="258">
        <f t="shared" si="4"/>
        <v>100.23584905660377</v>
      </c>
      <c r="S38" s="189">
        <f t="shared" si="5"/>
        <v>425</v>
      </c>
      <c r="T38" s="1" t="b">
        <f t="shared" si="6"/>
        <v>0</v>
      </c>
      <c r="W38" s="75">
        <f t="shared" si="7"/>
        <v>-11</v>
      </c>
    </row>
    <row r="39" spans="1:23" ht="47.25">
      <c r="A39" s="127">
        <v>28</v>
      </c>
      <c r="B39" s="197">
        <v>730006</v>
      </c>
      <c r="C39" s="197" t="s">
        <v>491</v>
      </c>
      <c r="D39" s="24" t="s">
        <v>380</v>
      </c>
      <c r="E39" s="176">
        <v>194</v>
      </c>
      <c r="F39" s="176">
        <v>194</v>
      </c>
      <c r="G39" s="176">
        <v>191</v>
      </c>
      <c r="H39" s="183">
        <v>195</v>
      </c>
      <c r="I39" s="176">
        <f t="shared" si="9"/>
        <v>185</v>
      </c>
      <c r="J39" s="183">
        <v>194</v>
      </c>
      <c r="K39" s="145">
        <v>191</v>
      </c>
      <c r="L39" s="185">
        <f t="shared" si="0"/>
        <v>191</v>
      </c>
      <c r="M39" s="145">
        <f t="shared" si="1"/>
        <v>191</v>
      </c>
      <c r="N39" s="164">
        <f t="shared" si="2"/>
        <v>191</v>
      </c>
      <c r="O39" s="164">
        <v>191</v>
      </c>
      <c r="P39" s="189">
        <f t="shared" si="3"/>
        <v>191</v>
      </c>
      <c r="Q39" s="164">
        <v>190</v>
      </c>
      <c r="R39" s="258">
        <f t="shared" si="4"/>
        <v>98.45360824742268</v>
      </c>
      <c r="S39" s="189">
        <f t="shared" si="5"/>
        <v>191</v>
      </c>
      <c r="T39" s="1" t="b">
        <f t="shared" si="6"/>
        <v>1</v>
      </c>
      <c r="U39" s="259" t="b">
        <f aca="true" t="shared" si="10" ref="U39:U46">K39&gt;Q39</f>
        <v>1</v>
      </c>
      <c r="V39" s="1">
        <f>H39-I39</f>
        <v>10</v>
      </c>
      <c r="W39" s="75">
        <f t="shared" si="7"/>
        <v>1</v>
      </c>
    </row>
    <row r="40" spans="1:23" ht="47.25">
      <c r="A40" s="127">
        <v>29</v>
      </c>
      <c r="B40" s="197">
        <v>740008</v>
      </c>
      <c r="C40" s="197" t="s">
        <v>493</v>
      </c>
      <c r="D40" s="24" t="s">
        <v>381</v>
      </c>
      <c r="E40" s="176">
        <v>515</v>
      </c>
      <c r="F40" s="176">
        <v>514</v>
      </c>
      <c r="G40" s="176">
        <v>518</v>
      </c>
      <c r="H40" s="183">
        <v>524</v>
      </c>
      <c r="I40" s="176">
        <v>522</v>
      </c>
      <c r="J40" s="183">
        <v>518</v>
      </c>
      <c r="K40" s="145">
        <v>517</v>
      </c>
      <c r="L40" s="185">
        <f t="shared" si="0"/>
        <v>517</v>
      </c>
      <c r="M40" s="145">
        <f t="shared" si="1"/>
        <v>517</v>
      </c>
      <c r="N40" s="164">
        <f t="shared" si="2"/>
        <v>517.3</v>
      </c>
      <c r="O40" s="164">
        <v>517</v>
      </c>
      <c r="P40" s="189">
        <f t="shared" si="3"/>
        <v>517</v>
      </c>
      <c r="Q40" s="164">
        <v>490</v>
      </c>
      <c r="R40" s="258">
        <f t="shared" si="4"/>
        <v>99.80694980694982</v>
      </c>
      <c r="S40" s="189">
        <f t="shared" si="5"/>
        <v>517</v>
      </c>
      <c r="T40" s="1" t="b">
        <f t="shared" si="6"/>
        <v>1</v>
      </c>
      <c r="U40" s="259" t="b">
        <f t="shared" si="10"/>
        <v>1</v>
      </c>
      <c r="V40" s="1">
        <f>H40-I40</f>
        <v>2</v>
      </c>
      <c r="W40" s="75">
        <f t="shared" si="7"/>
        <v>27</v>
      </c>
    </row>
    <row r="41" spans="1:23" ht="47.25">
      <c r="A41" s="127">
        <v>30</v>
      </c>
      <c r="B41" s="197">
        <v>740015</v>
      </c>
      <c r="C41" s="197" t="s">
        <v>494</v>
      </c>
      <c r="D41" s="24" t="s">
        <v>376</v>
      </c>
      <c r="E41" s="171">
        <v>97</v>
      </c>
      <c r="F41" s="171">
        <v>97</v>
      </c>
      <c r="G41" s="171">
        <v>102</v>
      </c>
      <c r="H41" s="188">
        <v>112</v>
      </c>
      <c r="I41" s="176">
        <f t="shared" si="9"/>
        <v>92</v>
      </c>
      <c r="J41" s="183">
        <v>102</v>
      </c>
      <c r="K41" s="145">
        <v>97</v>
      </c>
      <c r="L41" s="185">
        <f t="shared" si="0"/>
        <v>97</v>
      </c>
      <c r="M41" s="145">
        <f t="shared" si="1"/>
        <v>97</v>
      </c>
      <c r="N41" s="164">
        <f t="shared" si="2"/>
        <v>97</v>
      </c>
      <c r="O41" s="164">
        <v>97</v>
      </c>
      <c r="P41" s="189">
        <f t="shared" si="3"/>
        <v>97</v>
      </c>
      <c r="Q41" s="164">
        <v>101</v>
      </c>
      <c r="R41" s="258">
        <f t="shared" si="4"/>
        <v>95.09803921568627</v>
      </c>
      <c r="S41" s="189">
        <f t="shared" si="5"/>
        <v>97</v>
      </c>
      <c r="T41" s="1" t="b">
        <f t="shared" si="6"/>
        <v>1</v>
      </c>
      <c r="U41" s="259" t="b">
        <f t="shared" si="10"/>
        <v>0</v>
      </c>
      <c r="W41" s="75">
        <f t="shared" si="7"/>
        <v>-4</v>
      </c>
    </row>
    <row r="42" spans="1:23" ht="47.25">
      <c r="A42" s="127">
        <v>31</v>
      </c>
      <c r="B42" s="197">
        <v>750002</v>
      </c>
      <c r="C42" s="197" t="s">
        <v>496</v>
      </c>
      <c r="D42" s="24" t="s">
        <v>318</v>
      </c>
      <c r="E42" s="176">
        <v>244</v>
      </c>
      <c r="F42" s="176">
        <v>244</v>
      </c>
      <c r="G42" s="176">
        <v>248</v>
      </c>
      <c r="H42" s="183">
        <v>255</v>
      </c>
      <c r="I42" s="176">
        <f t="shared" si="9"/>
        <v>140</v>
      </c>
      <c r="J42" s="183">
        <v>248</v>
      </c>
      <c r="K42" s="145">
        <v>219</v>
      </c>
      <c r="L42" s="185">
        <f t="shared" si="0"/>
        <v>219</v>
      </c>
      <c r="M42" s="145">
        <f t="shared" si="1"/>
        <v>219</v>
      </c>
      <c r="N42" s="164">
        <f t="shared" si="2"/>
        <v>219</v>
      </c>
      <c r="O42" s="164">
        <v>219</v>
      </c>
      <c r="P42" s="189">
        <f t="shared" si="3"/>
        <v>219</v>
      </c>
      <c r="Q42" s="164">
        <v>240</v>
      </c>
      <c r="R42" s="258">
        <f t="shared" si="4"/>
        <v>88.30645161290323</v>
      </c>
      <c r="S42" s="189">
        <f t="shared" si="5"/>
        <v>219</v>
      </c>
      <c r="T42" s="1" t="b">
        <f t="shared" si="6"/>
        <v>1</v>
      </c>
      <c r="U42" s="259" t="b">
        <f t="shared" si="10"/>
        <v>0</v>
      </c>
      <c r="W42" s="75">
        <f t="shared" si="7"/>
        <v>-21</v>
      </c>
    </row>
    <row r="43" spans="1:23" ht="63">
      <c r="A43" s="127">
        <v>32</v>
      </c>
      <c r="B43" s="197">
        <v>760008</v>
      </c>
      <c r="C43" s="197" t="s">
        <v>497</v>
      </c>
      <c r="D43" s="24" t="s">
        <v>319</v>
      </c>
      <c r="E43" s="176">
        <v>277</v>
      </c>
      <c r="F43" s="176">
        <v>277</v>
      </c>
      <c r="G43" s="176">
        <v>281</v>
      </c>
      <c r="H43" s="183">
        <v>281</v>
      </c>
      <c r="I43" s="176">
        <f t="shared" si="9"/>
        <v>265</v>
      </c>
      <c r="J43" s="183">
        <v>279</v>
      </c>
      <c r="K43" s="145">
        <v>275</v>
      </c>
      <c r="L43" s="185">
        <f t="shared" si="0"/>
        <v>275</v>
      </c>
      <c r="M43" s="145">
        <f t="shared" si="1"/>
        <v>275</v>
      </c>
      <c r="N43" s="164">
        <f t="shared" si="2"/>
        <v>275</v>
      </c>
      <c r="O43" s="164">
        <v>275</v>
      </c>
      <c r="P43" s="189">
        <f t="shared" si="3"/>
        <v>275</v>
      </c>
      <c r="Q43" s="164">
        <v>266</v>
      </c>
      <c r="R43" s="258">
        <f t="shared" si="4"/>
        <v>98.56630824372759</v>
      </c>
      <c r="S43" s="189">
        <f t="shared" si="5"/>
        <v>275</v>
      </c>
      <c r="T43" s="1" t="b">
        <f t="shared" si="6"/>
        <v>1</v>
      </c>
      <c r="U43" s="259" t="b">
        <f t="shared" si="10"/>
        <v>1</v>
      </c>
      <c r="V43" s="1">
        <f>H43-I43</f>
        <v>16</v>
      </c>
      <c r="W43" s="75">
        <f t="shared" si="7"/>
        <v>9</v>
      </c>
    </row>
    <row r="44" spans="1:23" ht="63">
      <c r="A44" s="127">
        <v>33</v>
      </c>
      <c r="B44" s="197">
        <v>770001</v>
      </c>
      <c r="C44" s="197" t="s">
        <v>499</v>
      </c>
      <c r="D44" s="24" t="s">
        <v>15</v>
      </c>
      <c r="E44" s="193">
        <v>267</v>
      </c>
      <c r="F44" s="193">
        <v>267</v>
      </c>
      <c r="G44" s="193">
        <v>268</v>
      </c>
      <c r="H44" s="254">
        <v>269</v>
      </c>
      <c r="I44" s="176">
        <v>267</v>
      </c>
      <c r="J44" s="183">
        <v>268</v>
      </c>
      <c r="K44" s="145">
        <v>267</v>
      </c>
      <c r="L44" s="185">
        <f t="shared" si="0"/>
        <v>267</v>
      </c>
      <c r="M44" s="145">
        <f t="shared" si="1"/>
        <v>267</v>
      </c>
      <c r="N44" s="164">
        <f t="shared" si="2"/>
        <v>267.3</v>
      </c>
      <c r="O44" s="164">
        <v>267</v>
      </c>
      <c r="P44" s="189">
        <f t="shared" si="3"/>
        <v>267</v>
      </c>
      <c r="Q44" s="164">
        <v>264</v>
      </c>
      <c r="R44" s="258">
        <f t="shared" si="4"/>
        <v>99.62686567164178</v>
      </c>
      <c r="S44" s="189">
        <f t="shared" si="5"/>
        <v>267</v>
      </c>
      <c r="T44" s="1" t="b">
        <f t="shared" si="6"/>
        <v>1</v>
      </c>
      <c r="U44" s="259" t="b">
        <f t="shared" si="10"/>
        <v>1</v>
      </c>
      <c r="V44" s="1">
        <f>H44-I44</f>
        <v>2</v>
      </c>
      <c r="W44" s="75">
        <f t="shared" si="7"/>
        <v>3</v>
      </c>
    </row>
    <row r="45" spans="1:23" ht="47.25">
      <c r="A45" s="127">
        <v>34</v>
      </c>
      <c r="B45" s="197">
        <v>770004</v>
      </c>
      <c r="C45" s="197" t="s">
        <v>500</v>
      </c>
      <c r="D45" s="24" t="s">
        <v>16</v>
      </c>
      <c r="E45" s="176">
        <v>276</v>
      </c>
      <c r="F45" s="176">
        <v>276</v>
      </c>
      <c r="G45" s="176">
        <v>278</v>
      </c>
      <c r="H45" s="183">
        <v>282</v>
      </c>
      <c r="I45" s="176">
        <f t="shared" si="9"/>
        <v>278</v>
      </c>
      <c r="J45" s="183">
        <v>278</v>
      </c>
      <c r="K45" s="145">
        <v>277</v>
      </c>
      <c r="L45" s="185">
        <f t="shared" si="0"/>
        <v>277</v>
      </c>
      <c r="M45" s="145">
        <f t="shared" si="1"/>
        <v>277</v>
      </c>
      <c r="N45" s="164">
        <f t="shared" si="2"/>
        <v>277</v>
      </c>
      <c r="O45" s="164">
        <v>277</v>
      </c>
      <c r="P45" s="189">
        <f t="shared" si="3"/>
        <v>277</v>
      </c>
      <c r="Q45" s="164">
        <v>274</v>
      </c>
      <c r="R45" s="258">
        <f t="shared" si="4"/>
        <v>99.64028776978418</v>
      </c>
      <c r="S45" s="189">
        <f t="shared" si="5"/>
        <v>277</v>
      </c>
      <c r="T45" s="1" t="b">
        <f t="shared" si="6"/>
        <v>1</v>
      </c>
      <c r="U45" s="259" t="b">
        <f t="shared" si="10"/>
        <v>1</v>
      </c>
      <c r="V45" s="1">
        <f>H45-I45</f>
        <v>4</v>
      </c>
      <c r="W45" s="75">
        <f t="shared" si="7"/>
        <v>3</v>
      </c>
    </row>
    <row r="46" spans="1:23" ht="63">
      <c r="A46" s="127">
        <v>35</v>
      </c>
      <c r="B46" s="197">
        <v>780005</v>
      </c>
      <c r="C46" s="197" t="s">
        <v>502</v>
      </c>
      <c r="D46" s="24" t="s">
        <v>320</v>
      </c>
      <c r="E46" s="176">
        <v>309</v>
      </c>
      <c r="F46" s="176">
        <v>309</v>
      </c>
      <c r="G46" s="176">
        <v>311</v>
      </c>
      <c r="H46" s="183">
        <v>315</v>
      </c>
      <c r="I46" s="176">
        <f t="shared" si="9"/>
        <v>311</v>
      </c>
      <c r="J46" s="183">
        <v>311</v>
      </c>
      <c r="K46" s="145">
        <v>310</v>
      </c>
      <c r="L46" s="185">
        <f t="shared" si="0"/>
        <v>310</v>
      </c>
      <c r="M46" s="145">
        <f t="shared" si="1"/>
        <v>310</v>
      </c>
      <c r="N46" s="164">
        <f t="shared" si="2"/>
        <v>310</v>
      </c>
      <c r="O46" s="164">
        <v>310</v>
      </c>
      <c r="P46" s="189">
        <f t="shared" si="3"/>
        <v>310</v>
      </c>
      <c r="Q46" s="164">
        <v>300</v>
      </c>
      <c r="R46" s="258">
        <f t="shared" si="4"/>
        <v>99.67845659163987</v>
      </c>
      <c r="S46" s="189">
        <f t="shared" si="5"/>
        <v>310</v>
      </c>
      <c r="T46" s="1" t="b">
        <f t="shared" si="6"/>
        <v>1</v>
      </c>
      <c r="U46" s="259" t="b">
        <f t="shared" si="10"/>
        <v>1</v>
      </c>
      <c r="V46" s="1">
        <f>H46-I46</f>
        <v>4</v>
      </c>
      <c r="W46" s="75">
        <f t="shared" si="7"/>
        <v>10</v>
      </c>
    </row>
    <row r="47" spans="1:23" ht="47.25">
      <c r="A47" s="127">
        <v>36</v>
      </c>
      <c r="B47" s="197">
        <v>790003</v>
      </c>
      <c r="C47" s="197" t="s">
        <v>503</v>
      </c>
      <c r="D47" s="24" t="s">
        <v>321</v>
      </c>
      <c r="E47" s="176">
        <v>320</v>
      </c>
      <c r="F47" s="176">
        <v>320</v>
      </c>
      <c r="G47" s="176">
        <v>320</v>
      </c>
      <c r="H47" s="183">
        <v>315</v>
      </c>
      <c r="I47" s="176">
        <f t="shared" si="9"/>
        <v>320</v>
      </c>
      <c r="J47" s="183">
        <v>319</v>
      </c>
      <c r="K47" s="145">
        <v>320</v>
      </c>
      <c r="L47" s="185">
        <f t="shared" si="0"/>
        <v>320</v>
      </c>
      <c r="M47" s="145">
        <f t="shared" si="1"/>
        <v>320</v>
      </c>
      <c r="N47" s="164">
        <f t="shared" si="2"/>
        <v>320</v>
      </c>
      <c r="O47" s="164">
        <v>320</v>
      </c>
      <c r="P47" s="189">
        <f t="shared" si="3"/>
        <v>320</v>
      </c>
      <c r="Q47" s="164">
        <v>318</v>
      </c>
      <c r="R47" s="258">
        <f t="shared" si="4"/>
        <v>100.31347962382445</v>
      </c>
      <c r="S47" s="189">
        <f t="shared" si="5"/>
        <v>320</v>
      </c>
      <c r="T47" s="1" t="b">
        <f t="shared" si="6"/>
        <v>0</v>
      </c>
      <c r="W47" s="75">
        <f t="shared" si="7"/>
        <v>2</v>
      </c>
    </row>
    <row r="48" spans="1:23" ht="47.25">
      <c r="A48" s="127">
        <v>37</v>
      </c>
      <c r="B48" s="197">
        <v>800002</v>
      </c>
      <c r="C48" s="197" t="s">
        <v>504</v>
      </c>
      <c r="D48" s="24" t="s">
        <v>322</v>
      </c>
      <c r="E48" s="176">
        <v>489</v>
      </c>
      <c r="F48" s="176">
        <v>489</v>
      </c>
      <c r="G48" s="176">
        <v>496</v>
      </c>
      <c r="H48" s="183">
        <v>510</v>
      </c>
      <c r="I48" s="176">
        <f t="shared" si="9"/>
        <v>494</v>
      </c>
      <c r="J48" s="183">
        <v>496</v>
      </c>
      <c r="K48" s="145">
        <v>492</v>
      </c>
      <c r="L48" s="185">
        <f t="shared" si="0"/>
        <v>492</v>
      </c>
      <c r="M48" s="145">
        <f t="shared" si="1"/>
        <v>492</v>
      </c>
      <c r="N48" s="164">
        <f t="shared" si="2"/>
        <v>492</v>
      </c>
      <c r="O48" s="164">
        <v>492</v>
      </c>
      <c r="P48" s="189">
        <f t="shared" si="3"/>
        <v>492</v>
      </c>
      <c r="Q48" s="164">
        <v>489</v>
      </c>
      <c r="R48" s="258">
        <f t="shared" si="4"/>
        <v>99.19354838709677</v>
      </c>
      <c r="S48" s="189">
        <f t="shared" si="5"/>
        <v>492</v>
      </c>
      <c r="T48" s="1" t="b">
        <f t="shared" si="6"/>
        <v>1</v>
      </c>
      <c r="U48" s="259" t="b">
        <f>K48&gt;Q48</f>
        <v>1</v>
      </c>
      <c r="V48" s="1">
        <f>H48-I48</f>
        <v>16</v>
      </c>
      <c r="W48" s="75">
        <f t="shared" si="7"/>
        <v>3</v>
      </c>
    </row>
    <row r="49" spans="1:23" ht="47.25">
      <c r="A49" s="127">
        <v>38</v>
      </c>
      <c r="B49" s="197">
        <v>810006</v>
      </c>
      <c r="C49" s="197" t="s">
        <v>537</v>
      </c>
      <c r="D49" s="24" t="s">
        <v>382</v>
      </c>
      <c r="E49" s="176">
        <v>313</v>
      </c>
      <c r="F49" s="176">
        <v>313</v>
      </c>
      <c r="G49" s="176">
        <v>311</v>
      </c>
      <c r="H49" s="183">
        <v>309</v>
      </c>
      <c r="I49" s="176">
        <f t="shared" si="9"/>
        <v>315</v>
      </c>
      <c r="J49" s="183">
        <v>312</v>
      </c>
      <c r="K49" s="145">
        <v>313</v>
      </c>
      <c r="L49" s="185">
        <f t="shared" si="0"/>
        <v>313</v>
      </c>
      <c r="M49" s="145">
        <f t="shared" si="1"/>
        <v>313</v>
      </c>
      <c r="N49" s="164">
        <f t="shared" si="2"/>
        <v>313</v>
      </c>
      <c r="O49" s="164">
        <v>313</v>
      </c>
      <c r="P49" s="189">
        <f t="shared" si="3"/>
        <v>313</v>
      </c>
      <c r="Q49" s="164">
        <v>307</v>
      </c>
      <c r="R49" s="258">
        <f t="shared" si="4"/>
        <v>100.32051282051282</v>
      </c>
      <c r="S49" s="189">
        <f t="shared" si="5"/>
        <v>313</v>
      </c>
      <c r="T49" s="1" t="b">
        <f t="shared" si="6"/>
        <v>0</v>
      </c>
      <c r="W49" s="75">
        <f t="shared" si="7"/>
        <v>6</v>
      </c>
    </row>
    <row r="50" spans="1:23" ht="47.25">
      <c r="A50" s="127">
        <v>39</v>
      </c>
      <c r="B50" s="197">
        <v>820007</v>
      </c>
      <c r="C50" s="197" t="s">
        <v>507</v>
      </c>
      <c r="D50" s="24" t="s">
        <v>323</v>
      </c>
      <c r="E50" s="176">
        <v>236</v>
      </c>
      <c r="F50" s="176">
        <v>236</v>
      </c>
      <c r="G50" s="176">
        <v>250</v>
      </c>
      <c r="H50" s="183">
        <v>250</v>
      </c>
      <c r="I50" s="176">
        <f t="shared" si="9"/>
        <v>242</v>
      </c>
      <c r="J50" s="183">
        <v>243</v>
      </c>
      <c r="K50" s="145">
        <v>241</v>
      </c>
      <c r="L50" s="185">
        <f t="shared" si="0"/>
        <v>241</v>
      </c>
      <c r="M50" s="145">
        <f t="shared" si="1"/>
        <v>241</v>
      </c>
      <c r="N50" s="164">
        <f t="shared" si="2"/>
        <v>241</v>
      </c>
      <c r="O50" s="164">
        <v>241</v>
      </c>
      <c r="P50" s="189">
        <f t="shared" si="3"/>
        <v>241</v>
      </c>
      <c r="Q50" s="164">
        <v>239</v>
      </c>
      <c r="R50" s="258">
        <f t="shared" si="4"/>
        <v>99.17695473251028</v>
      </c>
      <c r="S50" s="189">
        <f t="shared" si="5"/>
        <v>241</v>
      </c>
      <c r="T50" s="1" t="b">
        <f t="shared" si="6"/>
        <v>1</v>
      </c>
      <c r="U50" s="259" t="b">
        <f>K50&gt;Q50</f>
        <v>1</v>
      </c>
      <c r="V50" s="1">
        <f>H50-I50</f>
        <v>8</v>
      </c>
      <c r="W50" s="75">
        <f t="shared" si="7"/>
        <v>2</v>
      </c>
    </row>
    <row r="51" spans="1:23" ht="47.25">
      <c r="A51" s="127">
        <v>40</v>
      </c>
      <c r="B51" s="197">
        <v>830003</v>
      </c>
      <c r="C51" s="197" t="s">
        <v>451</v>
      </c>
      <c r="D51" s="24" t="s">
        <v>324</v>
      </c>
      <c r="E51" s="180">
        <v>54</v>
      </c>
      <c r="F51" s="180">
        <v>54</v>
      </c>
      <c r="G51" s="180">
        <v>55</v>
      </c>
      <c r="H51" s="251">
        <v>63</v>
      </c>
      <c r="I51" s="176">
        <f t="shared" si="9"/>
        <v>49</v>
      </c>
      <c r="J51" s="183">
        <v>57</v>
      </c>
      <c r="K51" s="145">
        <v>53</v>
      </c>
      <c r="L51" s="185">
        <f t="shared" si="0"/>
        <v>53</v>
      </c>
      <c r="M51" s="145">
        <f t="shared" si="1"/>
        <v>53</v>
      </c>
      <c r="N51" s="164">
        <f t="shared" si="2"/>
        <v>53</v>
      </c>
      <c r="O51" s="15">
        <v>53</v>
      </c>
      <c r="P51" s="189">
        <f t="shared" si="3"/>
        <v>53</v>
      </c>
      <c r="Q51" s="164">
        <v>58</v>
      </c>
      <c r="R51" s="258">
        <f t="shared" si="4"/>
        <v>92.98245614035089</v>
      </c>
      <c r="S51" s="189">
        <f t="shared" si="5"/>
        <v>53</v>
      </c>
      <c r="T51" s="1" t="b">
        <f t="shared" si="6"/>
        <v>1</v>
      </c>
      <c r="W51" s="75">
        <f t="shared" si="7"/>
        <v>-5</v>
      </c>
    </row>
    <row r="52" spans="1:23" ht="63">
      <c r="A52" s="127">
        <v>41</v>
      </c>
      <c r="B52" s="197">
        <v>830005</v>
      </c>
      <c r="C52" s="197" t="s">
        <v>508</v>
      </c>
      <c r="D52" s="24" t="s">
        <v>325</v>
      </c>
      <c r="E52" s="176">
        <v>211</v>
      </c>
      <c r="F52" s="176">
        <v>211</v>
      </c>
      <c r="G52" s="176">
        <v>215</v>
      </c>
      <c r="H52" s="183">
        <v>223</v>
      </c>
      <c r="I52" s="176">
        <v>216</v>
      </c>
      <c r="J52" s="183">
        <v>215</v>
      </c>
      <c r="K52" s="145">
        <v>213</v>
      </c>
      <c r="L52" s="185">
        <f t="shared" si="0"/>
        <v>213</v>
      </c>
      <c r="M52" s="145">
        <f t="shared" si="1"/>
        <v>213</v>
      </c>
      <c r="N52" s="164">
        <f t="shared" si="2"/>
        <v>213.3</v>
      </c>
      <c r="O52" s="164">
        <v>213</v>
      </c>
      <c r="P52" s="189">
        <f t="shared" si="3"/>
        <v>213</v>
      </c>
      <c r="Q52" s="164">
        <v>208</v>
      </c>
      <c r="R52" s="258">
        <f t="shared" si="4"/>
        <v>99.06976744186046</v>
      </c>
      <c r="S52" s="189">
        <f t="shared" si="5"/>
        <v>213</v>
      </c>
      <c r="T52" s="1" t="b">
        <f t="shared" si="6"/>
        <v>1</v>
      </c>
      <c r="U52" s="259" t="b">
        <f>K52&gt;Q52</f>
        <v>1</v>
      </c>
      <c r="V52" s="1">
        <f>H52-I52</f>
        <v>7</v>
      </c>
      <c r="W52" s="75">
        <f t="shared" si="7"/>
        <v>5</v>
      </c>
    </row>
    <row r="53" spans="1:23" ht="63">
      <c r="A53" s="127">
        <v>42</v>
      </c>
      <c r="B53" s="197">
        <v>840007</v>
      </c>
      <c r="C53" s="197" t="s">
        <v>509</v>
      </c>
      <c r="D53" s="24" t="s">
        <v>17</v>
      </c>
      <c r="E53" s="176">
        <v>250</v>
      </c>
      <c r="F53" s="176">
        <v>250</v>
      </c>
      <c r="G53" s="176">
        <v>250</v>
      </c>
      <c r="H53" s="183">
        <v>251</v>
      </c>
      <c r="I53" s="176">
        <v>251</v>
      </c>
      <c r="J53" s="183">
        <v>250</v>
      </c>
      <c r="K53" s="145">
        <v>250</v>
      </c>
      <c r="L53" s="185">
        <f t="shared" si="0"/>
        <v>250</v>
      </c>
      <c r="M53" s="145">
        <f t="shared" si="1"/>
        <v>250</v>
      </c>
      <c r="N53" s="164">
        <f t="shared" si="2"/>
        <v>250.3</v>
      </c>
      <c r="O53" s="164">
        <v>250</v>
      </c>
      <c r="P53" s="189">
        <f t="shared" si="3"/>
        <v>250</v>
      </c>
      <c r="Q53" s="164">
        <v>243</v>
      </c>
      <c r="R53" s="258">
        <f t="shared" si="4"/>
        <v>100</v>
      </c>
      <c r="S53" s="189">
        <f t="shared" si="5"/>
        <v>250</v>
      </c>
      <c r="T53" s="1" t="b">
        <f t="shared" si="6"/>
        <v>0</v>
      </c>
      <c r="U53" s="259" t="b">
        <f>K53&gt;Q53</f>
        <v>1</v>
      </c>
      <c r="V53" s="1">
        <f>H53-I53</f>
        <v>0</v>
      </c>
      <c r="W53" s="75">
        <f t="shared" si="7"/>
        <v>7</v>
      </c>
    </row>
    <row r="54" spans="1:23" ht="47.25">
      <c r="A54" s="127">
        <v>43</v>
      </c>
      <c r="B54" s="197">
        <v>850006</v>
      </c>
      <c r="C54" s="197" t="s">
        <v>511</v>
      </c>
      <c r="D54" s="24" t="s">
        <v>326</v>
      </c>
      <c r="E54" s="176">
        <v>279</v>
      </c>
      <c r="F54" s="176">
        <v>279</v>
      </c>
      <c r="G54" s="176">
        <v>278</v>
      </c>
      <c r="H54" s="183">
        <v>276</v>
      </c>
      <c r="I54" s="176">
        <f t="shared" si="9"/>
        <v>280</v>
      </c>
      <c r="J54" s="183">
        <v>278</v>
      </c>
      <c r="K54" s="145">
        <v>279</v>
      </c>
      <c r="L54" s="185">
        <f t="shared" si="0"/>
        <v>279</v>
      </c>
      <c r="M54" s="145">
        <f t="shared" si="1"/>
        <v>279</v>
      </c>
      <c r="N54" s="164">
        <f t="shared" si="2"/>
        <v>279</v>
      </c>
      <c r="O54" s="164">
        <v>279</v>
      </c>
      <c r="P54" s="189">
        <f t="shared" si="3"/>
        <v>279</v>
      </c>
      <c r="Q54" s="164">
        <v>276</v>
      </c>
      <c r="R54" s="258">
        <f t="shared" si="4"/>
        <v>100.35971223021583</v>
      </c>
      <c r="S54" s="189">
        <f t="shared" si="5"/>
        <v>279</v>
      </c>
      <c r="T54" s="1" t="b">
        <f t="shared" si="6"/>
        <v>0</v>
      </c>
      <c r="W54" s="75">
        <f t="shared" si="7"/>
        <v>3</v>
      </c>
    </row>
    <row r="55" spans="1:23" ht="63">
      <c r="A55" s="127">
        <v>44</v>
      </c>
      <c r="B55" s="197">
        <v>860009</v>
      </c>
      <c r="C55" s="197" t="s">
        <v>513</v>
      </c>
      <c r="D55" s="24" t="s">
        <v>327</v>
      </c>
      <c r="E55" s="176">
        <v>276</v>
      </c>
      <c r="F55" s="176">
        <v>276</v>
      </c>
      <c r="G55" s="176">
        <v>271</v>
      </c>
      <c r="H55" s="183">
        <v>271</v>
      </c>
      <c r="I55" s="176">
        <f t="shared" si="9"/>
        <v>281</v>
      </c>
      <c r="J55" s="183">
        <v>274</v>
      </c>
      <c r="K55" s="145">
        <v>276</v>
      </c>
      <c r="L55" s="185">
        <f t="shared" si="0"/>
        <v>276</v>
      </c>
      <c r="M55" s="145">
        <f t="shared" si="1"/>
        <v>276</v>
      </c>
      <c r="N55" s="164">
        <f t="shared" si="2"/>
        <v>276</v>
      </c>
      <c r="O55" s="164">
        <v>276</v>
      </c>
      <c r="P55" s="189">
        <f t="shared" si="3"/>
        <v>276</v>
      </c>
      <c r="Q55" s="164">
        <v>264</v>
      </c>
      <c r="R55" s="258">
        <f t="shared" si="4"/>
        <v>100.72992700729927</v>
      </c>
      <c r="S55" s="189">
        <f t="shared" si="5"/>
        <v>276</v>
      </c>
      <c r="T55" s="1" t="b">
        <f t="shared" si="6"/>
        <v>0</v>
      </c>
      <c r="W55" s="75">
        <f t="shared" si="7"/>
        <v>12</v>
      </c>
    </row>
    <row r="56" spans="1:23" ht="63" customHeight="1">
      <c r="A56" s="127">
        <v>45</v>
      </c>
      <c r="B56" s="197">
        <v>870004</v>
      </c>
      <c r="C56" s="197" t="s">
        <v>514</v>
      </c>
      <c r="D56" s="24" t="s">
        <v>328</v>
      </c>
      <c r="E56" s="176">
        <v>307</v>
      </c>
      <c r="F56" s="176">
        <v>307</v>
      </c>
      <c r="G56" s="176">
        <v>310</v>
      </c>
      <c r="H56" s="183">
        <v>317</v>
      </c>
      <c r="I56" s="176">
        <f t="shared" si="9"/>
        <v>300</v>
      </c>
      <c r="J56" s="183">
        <v>310</v>
      </c>
      <c r="K56" s="145">
        <v>306</v>
      </c>
      <c r="L56" s="185">
        <f t="shared" si="0"/>
        <v>306</v>
      </c>
      <c r="M56" s="145">
        <f t="shared" si="1"/>
        <v>306</v>
      </c>
      <c r="N56" s="164">
        <f t="shared" si="2"/>
        <v>306</v>
      </c>
      <c r="O56" s="164">
        <v>306</v>
      </c>
      <c r="P56" s="189">
        <f t="shared" si="3"/>
        <v>306</v>
      </c>
      <c r="Q56" s="164">
        <v>302</v>
      </c>
      <c r="R56" s="258">
        <f t="shared" si="4"/>
        <v>98.70967741935483</v>
      </c>
      <c r="S56" s="189">
        <f t="shared" si="5"/>
        <v>306</v>
      </c>
      <c r="T56" s="1" t="b">
        <f t="shared" si="6"/>
        <v>1</v>
      </c>
      <c r="U56" s="259" t="b">
        <f>K56&gt;Q56</f>
        <v>1</v>
      </c>
      <c r="V56" s="1">
        <f>H56-I56</f>
        <v>17</v>
      </c>
      <c r="W56" s="75">
        <f t="shared" si="7"/>
        <v>4</v>
      </c>
    </row>
    <row r="57" spans="1:23" ht="63" customHeight="1">
      <c r="A57" s="127">
        <v>46</v>
      </c>
      <c r="B57" s="197">
        <v>880007</v>
      </c>
      <c r="C57" s="197" t="s">
        <v>452</v>
      </c>
      <c r="D57" s="24" t="s">
        <v>9</v>
      </c>
      <c r="E57" s="194">
        <v>342</v>
      </c>
      <c r="F57" s="194">
        <v>342</v>
      </c>
      <c r="G57" s="194">
        <v>354</v>
      </c>
      <c r="H57" s="255">
        <v>354</v>
      </c>
      <c r="I57" s="176">
        <f t="shared" si="9"/>
        <v>342</v>
      </c>
      <c r="J57" s="183">
        <v>348</v>
      </c>
      <c r="K57" s="145">
        <v>345</v>
      </c>
      <c r="L57" s="185">
        <f t="shared" si="0"/>
        <v>345</v>
      </c>
      <c r="M57" s="145">
        <f t="shared" si="1"/>
        <v>345</v>
      </c>
      <c r="N57" s="164">
        <f t="shared" si="2"/>
        <v>345</v>
      </c>
      <c r="O57" s="164">
        <v>345</v>
      </c>
      <c r="P57" s="189">
        <f t="shared" si="3"/>
        <v>345</v>
      </c>
      <c r="Q57" s="164">
        <v>344</v>
      </c>
      <c r="R57" s="258">
        <f t="shared" si="4"/>
        <v>99.13793103448276</v>
      </c>
      <c r="S57" s="189">
        <f t="shared" si="5"/>
        <v>345</v>
      </c>
      <c r="T57" s="1" t="b">
        <f t="shared" si="6"/>
        <v>1</v>
      </c>
      <c r="U57" s="259" t="b">
        <f>K57&gt;Q57</f>
        <v>1</v>
      </c>
      <c r="V57" s="1">
        <f>H57-I57</f>
        <v>12</v>
      </c>
      <c r="W57" s="75">
        <f t="shared" si="7"/>
        <v>1</v>
      </c>
    </row>
    <row r="58" spans="1:23" ht="76.5" customHeight="1">
      <c r="A58" s="127">
        <v>47</v>
      </c>
      <c r="B58" s="197">
        <v>880010</v>
      </c>
      <c r="C58" s="197" t="s">
        <v>515</v>
      </c>
      <c r="D58" s="24" t="s">
        <v>329</v>
      </c>
      <c r="E58" s="176">
        <v>413</v>
      </c>
      <c r="F58" s="176">
        <v>413</v>
      </c>
      <c r="G58" s="176">
        <v>418</v>
      </c>
      <c r="H58" s="183">
        <v>418</v>
      </c>
      <c r="I58" s="176">
        <f t="shared" si="9"/>
        <v>408</v>
      </c>
      <c r="J58" s="183">
        <v>416</v>
      </c>
      <c r="K58" s="145">
        <v>413</v>
      </c>
      <c r="L58" s="185">
        <f t="shared" si="0"/>
        <v>413</v>
      </c>
      <c r="M58" s="145">
        <f t="shared" si="1"/>
        <v>413</v>
      </c>
      <c r="N58" s="164">
        <f t="shared" si="2"/>
        <v>413</v>
      </c>
      <c r="O58" s="164">
        <v>413</v>
      </c>
      <c r="P58" s="189">
        <f t="shared" si="3"/>
        <v>413</v>
      </c>
      <c r="Q58" s="164">
        <v>407</v>
      </c>
      <c r="R58" s="258">
        <f t="shared" si="4"/>
        <v>99.27884615384615</v>
      </c>
      <c r="S58" s="189">
        <f t="shared" si="5"/>
        <v>413</v>
      </c>
      <c r="T58" s="1" t="b">
        <f t="shared" si="6"/>
        <v>1</v>
      </c>
      <c r="U58" s="259" t="b">
        <f>K58&gt;Q58</f>
        <v>1</v>
      </c>
      <c r="V58" s="1">
        <f>H58-I58</f>
        <v>10</v>
      </c>
      <c r="W58" s="75">
        <f t="shared" si="7"/>
        <v>6</v>
      </c>
    </row>
    <row r="59" spans="1:23" ht="63">
      <c r="A59" s="127">
        <v>48</v>
      </c>
      <c r="B59" s="197">
        <v>890011</v>
      </c>
      <c r="C59" s="197" t="s">
        <v>517</v>
      </c>
      <c r="D59" s="24" t="s">
        <v>330</v>
      </c>
      <c r="E59" s="176">
        <v>327</v>
      </c>
      <c r="F59" s="176">
        <v>327</v>
      </c>
      <c r="G59" s="176">
        <v>327</v>
      </c>
      <c r="H59" s="183">
        <v>329</v>
      </c>
      <c r="I59" s="176">
        <f t="shared" si="9"/>
        <v>331</v>
      </c>
      <c r="J59" s="183">
        <v>328</v>
      </c>
      <c r="K59" s="145">
        <v>328</v>
      </c>
      <c r="L59" s="185">
        <f t="shared" si="0"/>
        <v>328</v>
      </c>
      <c r="M59" s="145">
        <f t="shared" si="1"/>
        <v>328</v>
      </c>
      <c r="N59" s="164">
        <f t="shared" si="2"/>
        <v>328</v>
      </c>
      <c r="O59" s="164">
        <v>328</v>
      </c>
      <c r="P59" s="189">
        <f t="shared" si="3"/>
        <v>328</v>
      </c>
      <c r="Q59" s="164">
        <v>321</v>
      </c>
      <c r="R59" s="258">
        <f t="shared" si="4"/>
        <v>100</v>
      </c>
      <c r="S59" s="189">
        <f t="shared" si="5"/>
        <v>328</v>
      </c>
      <c r="T59" s="1" t="b">
        <f t="shared" si="6"/>
        <v>0</v>
      </c>
      <c r="W59" s="75">
        <f t="shared" si="7"/>
        <v>7</v>
      </c>
    </row>
    <row r="60" spans="1:23" ht="47.25">
      <c r="A60" s="127">
        <v>49</v>
      </c>
      <c r="B60" s="197">
        <v>900003</v>
      </c>
      <c r="C60" s="197" t="s">
        <v>518</v>
      </c>
      <c r="D60" s="24" t="s">
        <v>331</v>
      </c>
      <c r="E60" s="176">
        <v>576</v>
      </c>
      <c r="F60" s="176">
        <v>576</v>
      </c>
      <c r="G60" s="131">
        <v>576</v>
      </c>
      <c r="H60" s="182">
        <v>576</v>
      </c>
      <c r="I60" s="176">
        <f t="shared" si="9"/>
        <v>628</v>
      </c>
      <c r="J60" s="183">
        <v>576</v>
      </c>
      <c r="K60" s="145">
        <v>589</v>
      </c>
      <c r="L60" s="185">
        <f t="shared" si="0"/>
        <v>589</v>
      </c>
      <c r="M60" s="145">
        <f t="shared" si="1"/>
        <v>589</v>
      </c>
      <c r="N60" s="164">
        <f t="shared" si="2"/>
        <v>589</v>
      </c>
      <c r="O60" s="164">
        <v>589</v>
      </c>
      <c r="P60" s="189">
        <f t="shared" si="3"/>
        <v>589</v>
      </c>
      <c r="Q60" s="164">
        <v>581</v>
      </c>
      <c r="R60" s="258">
        <f t="shared" si="4"/>
        <v>102.25694444444444</v>
      </c>
      <c r="S60" s="189">
        <f t="shared" si="5"/>
        <v>589</v>
      </c>
      <c r="T60" s="1" t="b">
        <f t="shared" si="6"/>
        <v>0</v>
      </c>
      <c r="W60" s="75">
        <f t="shared" si="7"/>
        <v>8</v>
      </c>
    </row>
    <row r="61" spans="1:23" ht="47.25">
      <c r="A61" s="127">
        <v>50</v>
      </c>
      <c r="B61" s="197">
        <v>910009</v>
      </c>
      <c r="C61" s="197" t="s">
        <v>520</v>
      </c>
      <c r="D61" s="24" t="s">
        <v>383</v>
      </c>
      <c r="E61" s="176">
        <v>375</v>
      </c>
      <c r="F61" s="176">
        <v>375</v>
      </c>
      <c r="G61" s="176">
        <v>377</v>
      </c>
      <c r="H61" s="183">
        <v>383</v>
      </c>
      <c r="I61" s="176">
        <v>378</v>
      </c>
      <c r="J61" s="183">
        <v>378</v>
      </c>
      <c r="K61" s="145">
        <v>376</v>
      </c>
      <c r="L61" s="185">
        <f t="shared" si="0"/>
        <v>376</v>
      </c>
      <c r="M61" s="145">
        <f t="shared" si="1"/>
        <v>376</v>
      </c>
      <c r="N61" s="164">
        <f t="shared" si="2"/>
        <v>376.3</v>
      </c>
      <c r="O61" s="164">
        <v>376</v>
      </c>
      <c r="P61" s="189">
        <f t="shared" si="3"/>
        <v>376</v>
      </c>
      <c r="Q61" s="164">
        <v>374</v>
      </c>
      <c r="R61" s="258">
        <f t="shared" si="4"/>
        <v>99.47089947089948</v>
      </c>
      <c r="S61" s="189">
        <f t="shared" si="5"/>
        <v>376</v>
      </c>
      <c r="T61" s="1" t="b">
        <f t="shared" si="6"/>
        <v>1</v>
      </c>
      <c r="U61" s="259" t="b">
        <f>K61&gt;Q61</f>
        <v>1</v>
      </c>
      <c r="V61" s="1">
        <f>H61-I61</f>
        <v>5</v>
      </c>
      <c r="W61" s="75">
        <f t="shared" si="7"/>
        <v>2</v>
      </c>
    </row>
    <row r="62" spans="1:23" ht="63">
      <c r="A62" s="127">
        <v>51</v>
      </c>
      <c r="B62" s="197">
        <v>920001</v>
      </c>
      <c r="C62" s="197" t="s">
        <v>522</v>
      </c>
      <c r="D62" s="24" t="s">
        <v>333</v>
      </c>
      <c r="E62" s="176">
        <v>301</v>
      </c>
      <c r="F62" s="176">
        <v>301</v>
      </c>
      <c r="G62" s="176">
        <v>301</v>
      </c>
      <c r="H62" s="183">
        <v>301</v>
      </c>
      <c r="I62" s="176">
        <f t="shared" si="9"/>
        <v>293</v>
      </c>
      <c r="J62" s="183">
        <v>301</v>
      </c>
      <c r="K62" s="145">
        <v>299</v>
      </c>
      <c r="L62" s="185">
        <f t="shared" si="0"/>
        <v>299</v>
      </c>
      <c r="M62" s="145">
        <f t="shared" si="1"/>
        <v>299</v>
      </c>
      <c r="N62" s="164">
        <f t="shared" si="2"/>
        <v>299</v>
      </c>
      <c r="O62" s="164">
        <v>299</v>
      </c>
      <c r="P62" s="189">
        <f t="shared" si="3"/>
        <v>299</v>
      </c>
      <c r="Q62" s="164">
        <v>293</v>
      </c>
      <c r="R62" s="258">
        <f t="shared" si="4"/>
        <v>99.33554817275748</v>
      </c>
      <c r="S62" s="189">
        <f t="shared" si="5"/>
        <v>299</v>
      </c>
      <c r="T62" s="1" t="b">
        <f t="shared" si="6"/>
        <v>1</v>
      </c>
      <c r="U62" s="259" t="b">
        <f>K62&gt;Q62</f>
        <v>1</v>
      </c>
      <c r="V62" s="1">
        <f>H62-I62</f>
        <v>8</v>
      </c>
      <c r="W62" s="75">
        <f t="shared" si="7"/>
        <v>6</v>
      </c>
    </row>
    <row r="63" spans="1:23" ht="47.25">
      <c r="A63" s="127">
        <v>52</v>
      </c>
      <c r="B63" s="197">
        <v>920007</v>
      </c>
      <c r="C63" s="197" t="s">
        <v>538</v>
      </c>
      <c r="D63" s="24" t="s">
        <v>384</v>
      </c>
      <c r="E63" s="176">
        <v>95</v>
      </c>
      <c r="F63" s="176">
        <v>95</v>
      </c>
      <c r="G63" s="176">
        <v>90</v>
      </c>
      <c r="H63" s="183">
        <v>90</v>
      </c>
      <c r="I63" s="176">
        <f>H63</f>
        <v>90</v>
      </c>
      <c r="J63" s="183">
        <v>93</v>
      </c>
      <c r="K63" s="145">
        <f>J63</f>
        <v>93</v>
      </c>
      <c r="L63" s="185">
        <f t="shared" si="0"/>
        <v>93</v>
      </c>
      <c r="M63" s="145">
        <f t="shared" si="1"/>
        <v>93</v>
      </c>
      <c r="N63" s="164">
        <f t="shared" si="2"/>
        <v>92.5</v>
      </c>
      <c r="O63" s="15">
        <v>44</v>
      </c>
      <c r="P63" s="189">
        <f t="shared" si="3"/>
        <v>93</v>
      </c>
      <c r="Q63" s="164">
        <v>95</v>
      </c>
      <c r="R63" s="258">
        <f t="shared" si="4"/>
        <v>100</v>
      </c>
      <c r="S63" s="189">
        <f t="shared" si="5"/>
        <v>93</v>
      </c>
      <c r="T63" s="1" t="b">
        <f t="shared" si="6"/>
        <v>0</v>
      </c>
      <c r="W63" s="75">
        <f t="shared" si="7"/>
        <v>-2</v>
      </c>
    </row>
    <row r="64" spans="1:23" ht="47.25">
      <c r="A64" s="127">
        <v>53</v>
      </c>
      <c r="B64" s="197">
        <v>930004</v>
      </c>
      <c r="C64" s="197" t="s">
        <v>524</v>
      </c>
      <c r="D64" s="24" t="s">
        <v>334</v>
      </c>
      <c r="E64" s="176">
        <v>276</v>
      </c>
      <c r="F64" s="176">
        <v>276</v>
      </c>
      <c r="G64" s="176">
        <v>284</v>
      </c>
      <c r="H64" s="183">
        <v>300</v>
      </c>
      <c r="I64" s="176">
        <f t="shared" si="9"/>
        <v>268</v>
      </c>
      <c r="J64" s="183">
        <v>284</v>
      </c>
      <c r="K64" s="145">
        <v>276</v>
      </c>
      <c r="L64" s="185">
        <f t="shared" si="0"/>
        <v>276</v>
      </c>
      <c r="M64" s="145">
        <f t="shared" si="1"/>
        <v>276</v>
      </c>
      <c r="N64" s="164">
        <f t="shared" si="2"/>
        <v>276</v>
      </c>
      <c r="O64" s="164">
        <v>276</v>
      </c>
      <c r="P64" s="189">
        <f t="shared" si="3"/>
        <v>276</v>
      </c>
      <c r="Q64" s="164">
        <v>274</v>
      </c>
      <c r="R64" s="258">
        <f t="shared" si="4"/>
        <v>97.1830985915493</v>
      </c>
      <c r="S64" s="189">
        <f t="shared" si="5"/>
        <v>276</v>
      </c>
      <c r="T64" s="1" t="b">
        <f t="shared" si="6"/>
        <v>1</v>
      </c>
      <c r="U64" s="259" t="b">
        <f>K64&gt;Q64</f>
        <v>1</v>
      </c>
      <c r="V64" s="1">
        <f>H64-I64</f>
        <v>32</v>
      </c>
      <c r="W64" s="75">
        <f t="shared" si="7"/>
        <v>2</v>
      </c>
    </row>
    <row r="65" spans="1:23" ht="63">
      <c r="A65" s="127">
        <v>54</v>
      </c>
      <c r="B65" s="197">
        <v>940064</v>
      </c>
      <c r="C65" s="197" t="s">
        <v>526</v>
      </c>
      <c r="D65" s="24" t="s">
        <v>335</v>
      </c>
      <c r="E65" s="176">
        <v>384</v>
      </c>
      <c r="F65" s="176">
        <v>384</v>
      </c>
      <c r="G65" s="176">
        <v>385</v>
      </c>
      <c r="H65" s="183">
        <v>385</v>
      </c>
      <c r="I65" s="176">
        <f t="shared" si="9"/>
        <v>387</v>
      </c>
      <c r="J65" s="183">
        <v>385</v>
      </c>
      <c r="K65" s="145">
        <v>385</v>
      </c>
      <c r="L65" s="185">
        <f t="shared" si="0"/>
        <v>385</v>
      </c>
      <c r="M65" s="145">
        <f t="shared" si="1"/>
        <v>385</v>
      </c>
      <c r="N65" s="164">
        <f t="shared" si="2"/>
        <v>385</v>
      </c>
      <c r="O65" s="164">
        <v>385</v>
      </c>
      <c r="P65" s="189">
        <f t="shared" si="3"/>
        <v>385</v>
      </c>
      <c r="Q65" s="164">
        <v>377</v>
      </c>
      <c r="R65" s="258">
        <f t="shared" si="4"/>
        <v>100</v>
      </c>
      <c r="S65" s="189">
        <f t="shared" si="5"/>
        <v>385</v>
      </c>
      <c r="T65" s="1" t="b">
        <f t="shared" si="6"/>
        <v>0</v>
      </c>
      <c r="W65" s="75">
        <f t="shared" si="7"/>
        <v>8</v>
      </c>
    </row>
    <row r="66" spans="1:23" ht="47.25">
      <c r="A66" s="127">
        <v>55</v>
      </c>
      <c r="B66" s="197">
        <v>940066</v>
      </c>
      <c r="C66" s="197" t="s">
        <v>539</v>
      </c>
      <c r="D66" s="24" t="s">
        <v>385</v>
      </c>
      <c r="E66" s="176">
        <v>546</v>
      </c>
      <c r="F66" s="176">
        <v>546</v>
      </c>
      <c r="G66" s="176">
        <v>551</v>
      </c>
      <c r="H66" s="183">
        <v>560</v>
      </c>
      <c r="I66" s="176">
        <f t="shared" si="9"/>
        <v>533</v>
      </c>
      <c r="J66" s="183">
        <v>551</v>
      </c>
      <c r="K66" s="145">
        <v>544</v>
      </c>
      <c r="L66" s="185">
        <f t="shared" si="0"/>
        <v>544</v>
      </c>
      <c r="M66" s="145">
        <f t="shared" si="1"/>
        <v>544</v>
      </c>
      <c r="N66" s="164">
        <f t="shared" si="2"/>
        <v>544</v>
      </c>
      <c r="O66" s="164">
        <v>544</v>
      </c>
      <c r="P66" s="189">
        <f t="shared" si="3"/>
        <v>544</v>
      </c>
      <c r="Q66" s="164">
        <v>545</v>
      </c>
      <c r="R66" s="258">
        <f t="shared" si="4"/>
        <v>98.72958257713249</v>
      </c>
      <c r="S66" s="189">
        <f t="shared" si="5"/>
        <v>544</v>
      </c>
      <c r="T66" s="1" t="b">
        <f t="shared" si="6"/>
        <v>1</v>
      </c>
      <c r="U66" s="259" t="b">
        <f>K66&gt;Q66</f>
        <v>0</v>
      </c>
      <c r="V66" s="1">
        <f>H66-I66</f>
        <v>27</v>
      </c>
      <c r="W66" s="75">
        <f t="shared" si="7"/>
        <v>-1</v>
      </c>
    </row>
    <row r="67" spans="1:23" ht="47.25">
      <c r="A67" s="127">
        <v>56</v>
      </c>
      <c r="B67" s="197">
        <v>940067</v>
      </c>
      <c r="C67" s="197" t="s">
        <v>527</v>
      </c>
      <c r="D67" s="24" t="s">
        <v>336</v>
      </c>
      <c r="E67" s="176">
        <v>406</v>
      </c>
      <c r="F67" s="176">
        <v>406</v>
      </c>
      <c r="G67" s="176">
        <v>410</v>
      </c>
      <c r="H67" s="183">
        <v>418</v>
      </c>
      <c r="I67" s="176">
        <f t="shared" si="9"/>
        <v>414</v>
      </c>
      <c r="J67" s="183">
        <v>410</v>
      </c>
      <c r="K67" s="145">
        <v>409</v>
      </c>
      <c r="L67" s="185">
        <f t="shared" si="0"/>
        <v>409</v>
      </c>
      <c r="M67" s="145">
        <f t="shared" si="1"/>
        <v>409</v>
      </c>
      <c r="N67" s="164">
        <f t="shared" si="2"/>
        <v>409</v>
      </c>
      <c r="O67" s="164">
        <v>409</v>
      </c>
      <c r="P67" s="189">
        <f t="shared" si="3"/>
        <v>409</v>
      </c>
      <c r="Q67" s="164">
        <v>414</v>
      </c>
      <c r="R67" s="258">
        <f t="shared" si="4"/>
        <v>99.75609756097562</v>
      </c>
      <c r="S67" s="189">
        <f t="shared" si="5"/>
        <v>409</v>
      </c>
      <c r="T67" s="1" t="b">
        <f t="shared" si="6"/>
        <v>1</v>
      </c>
      <c r="U67" s="259" t="b">
        <f>K67&gt;Q67</f>
        <v>0</v>
      </c>
      <c r="W67" s="75">
        <f t="shared" si="7"/>
        <v>-5</v>
      </c>
    </row>
    <row r="68" spans="1:23" ht="47.25">
      <c r="A68" s="127">
        <v>57</v>
      </c>
      <c r="B68" s="197">
        <v>940069</v>
      </c>
      <c r="C68" s="197" t="s">
        <v>528</v>
      </c>
      <c r="D68" s="24" t="s">
        <v>337</v>
      </c>
      <c r="E68" s="176">
        <v>350</v>
      </c>
      <c r="F68" s="176">
        <v>350</v>
      </c>
      <c r="G68" s="176">
        <v>350</v>
      </c>
      <c r="H68" s="183">
        <v>350</v>
      </c>
      <c r="I68" s="176">
        <f t="shared" si="9"/>
        <v>354</v>
      </c>
      <c r="J68" s="183">
        <v>350</v>
      </c>
      <c r="K68" s="145">
        <v>351</v>
      </c>
      <c r="L68" s="185">
        <f t="shared" si="0"/>
        <v>351</v>
      </c>
      <c r="M68" s="145">
        <f t="shared" si="1"/>
        <v>351</v>
      </c>
      <c r="N68" s="164">
        <f t="shared" si="2"/>
        <v>351</v>
      </c>
      <c r="O68" s="164">
        <v>351</v>
      </c>
      <c r="P68" s="189">
        <f t="shared" si="3"/>
        <v>351</v>
      </c>
      <c r="Q68" s="164">
        <v>351</v>
      </c>
      <c r="R68" s="258">
        <f t="shared" si="4"/>
        <v>100.28571428571429</v>
      </c>
      <c r="S68" s="189">
        <f t="shared" si="5"/>
        <v>351</v>
      </c>
      <c r="T68" s="1" t="b">
        <f t="shared" si="6"/>
        <v>0</v>
      </c>
      <c r="W68" s="75">
        <f t="shared" si="7"/>
        <v>0</v>
      </c>
    </row>
    <row r="69" spans="1:23" ht="47.25">
      <c r="A69" s="127">
        <v>58</v>
      </c>
      <c r="B69" s="197">
        <v>940078</v>
      </c>
      <c r="C69" s="197" t="s">
        <v>529</v>
      </c>
      <c r="D69" s="24" t="s">
        <v>338</v>
      </c>
      <c r="E69" s="176">
        <v>161</v>
      </c>
      <c r="F69" s="176">
        <v>161</v>
      </c>
      <c r="G69" s="176">
        <v>157</v>
      </c>
      <c r="H69" s="183">
        <v>150</v>
      </c>
      <c r="I69" s="176">
        <f t="shared" si="9"/>
        <v>161</v>
      </c>
      <c r="J69" s="183">
        <v>157</v>
      </c>
      <c r="K69" s="145">
        <v>160</v>
      </c>
      <c r="L69" s="185">
        <f t="shared" si="0"/>
        <v>160</v>
      </c>
      <c r="M69" s="145">
        <f t="shared" si="1"/>
        <v>160</v>
      </c>
      <c r="N69" s="164">
        <f t="shared" si="2"/>
        <v>160</v>
      </c>
      <c r="O69" s="164">
        <v>160</v>
      </c>
      <c r="P69" s="189">
        <f t="shared" si="3"/>
        <v>160</v>
      </c>
      <c r="Q69" s="164">
        <v>148</v>
      </c>
      <c r="R69" s="258">
        <f t="shared" si="4"/>
        <v>101.9108280254777</v>
      </c>
      <c r="S69" s="189">
        <f t="shared" si="5"/>
        <v>160</v>
      </c>
      <c r="T69" s="1" t="b">
        <f t="shared" si="6"/>
        <v>0</v>
      </c>
      <c r="W69" s="75">
        <f t="shared" si="7"/>
        <v>12</v>
      </c>
    </row>
    <row r="70" spans="1:23" ht="63">
      <c r="A70" s="127">
        <v>59</v>
      </c>
      <c r="B70" s="197">
        <v>600008</v>
      </c>
      <c r="C70" s="197" t="s">
        <v>446</v>
      </c>
      <c r="D70" s="198" t="s">
        <v>284</v>
      </c>
      <c r="E70" s="194">
        <v>29</v>
      </c>
      <c r="F70" s="194">
        <v>29</v>
      </c>
      <c r="G70" s="194">
        <v>29</v>
      </c>
      <c r="H70" s="255">
        <v>28</v>
      </c>
      <c r="I70" s="176">
        <f t="shared" si="9"/>
        <v>25</v>
      </c>
      <c r="J70" s="183">
        <v>29</v>
      </c>
      <c r="K70" s="145">
        <v>28</v>
      </c>
      <c r="L70" s="185">
        <f t="shared" si="0"/>
        <v>28</v>
      </c>
      <c r="M70" s="145">
        <f t="shared" si="1"/>
        <v>28</v>
      </c>
      <c r="N70" s="164">
        <f t="shared" si="2"/>
        <v>28</v>
      </c>
      <c r="O70" s="15">
        <v>28</v>
      </c>
      <c r="P70" s="189">
        <f t="shared" si="3"/>
        <v>28</v>
      </c>
      <c r="Q70" s="164">
        <v>31</v>
      </c>
      <c r="R70" s="258">
        <f t="shared" si="4"/>
        <v>96.55172413793105</v>
      </c>
      <c r="S70" s="189">
        <f t="shared" si="5"/>
        <v>28</v>
      </c>
      <c r="T70" s="1" t="b">
        <f t="shared" si="6"/>
        <v>1</v>
      </c>
      <c r="W70" s="75">
        <f t="shared" si="7"/>
        <v>-3</v>
      </c>
    </row>
    <row r="71" spans="1:23" ht="47.25">
      <c r="A71" s="127">
        <v>60</v>
      </c>
      <c r="B71" s="197">
        <v>790004</v>
      </c>
      <c r="C71" s="197" t="s">
        <v>449</v>
      </c>
      <c r="D71" s="198" t="s">
        <v>339</v>
      </c>
      <c r="E71" s="194">
        <v>46</v>
      </c>
      <c r="F71" s="194">
        <v>46</v>
      </c>
      <c r="G71" s="194">
        <v>46</v>
      </c>
      <c r="H71" s="255">
        <v>40</v>
      </c>
      <c r="I71" s="176">
        <v>44</v>
      </c>
      <c r="J71" s="183">
        <v>45</v>
      </c>
      <c r="K71" s="145">
        <v>46</v>
      </c>
      <c r="L71" s="185">
        <f t="shared" si="0"/>
        <v>46</v>
      </c>
      <c r="M71" s="145">
        <f t="shared" si="1"/>
        <v>46</v>
      </c>
      <c r="N71" s="164">
        <f t="shared" si="2"/>
        <v>45.5</v>
      </c>
      <c r="O71" s="15">
        <v>46</v>
      </c>
      <c r="P71" s="189">
        <f t="shared" si="3"/>
        <v>46</v>
      </c>
      <c r="Q71" s="164">
        <v>45</v>
      </c>
      <c r="R71" s="258">
        <f t="shared" si="4"/>
        <v>102.22222222222221</v>
      </c>
      <c r="S71" s="189">
        <f t="shared" si="5"/>
        <v>46</v>
      </c>
      <c r="T71" s="1" t="b">
        <f t="shared" si="6"/>
        <v>0</v>
      </c>
      <c r="W71" s="75">
        <f t="shared" si="7"/>
        <v>1</v>
      </c>
    </row>
    <row r="72" spans="1:23" ht="47.25">
      <c r="A72" s="127">
        <v>61</v>
      </c>
      <c r="B72" s="197">
        <v>820001</v>
      </c>
      <c r="C72" s="197" t="s">
        <v>450</v>
      </c>
      <c r="D72" s="198" t="s">
        <v>340</v>
      </c>
      <c r="E72" s="194">
        <v>34</v>
      </c>
      <c r="F72" s="194">
        <v>34</v>
      </c>
      <c r="G72" s="194">
        <v>32</v>
      </c>
      <c r="H72" s="255">
        <v>28</v>
      </c>
      <c r="I72" s="176">
        <v>35</v>
      </c>
      <c r="J72" s="183">
        <v>32</v>
      </c>
      <c r="K72" s="145">
        <v>34</v>
      </c>
      <c r="L72" s="185">
        <f t="shared" si="0"/>
        <v>34</v>
      </c>
      <c r="M72" s="145">
        <f t="shared" si="1"/>
        <v>34</v>
      </c>
      <c r="N72" s="164">
        <f t="shared" si="2"/>
        <v>33.8</v>
      </c>
      <c r="O72" s="15">
        <v>34</v>
      </c>
      <c r="P72" s="189">
        <f t="shared" si="3"/>
        <v>34</v>
      </c>
      <c r="Q72" s="164">
        <v>39</v>
      </c>
      <c r="R72" s="258">
        <f t="shared" si="4"/>
        <v>106.25</v>
      </c>
      <c r="S72" s="189">
        <f t="shared" si="5"/>
        <v>34</v>
      </c>
      <c r="T72" s="1" t="b">
        <f t="shared" si="6"/>
        <v>0</v>
      </c>
      <c r="W72" s="75">
        <f t="shared" si="7"/>
        <v>-5</v>
      </c>
    </row>
    <row r="73" spans="1:23" ht="78.75">
      <c r="A73" s="127">
        <v>62</v>
      </c>
      <c r="B73" s="197">
        <v>510401</v>
      </c>
      <c r="C73" s="197" t="s">
        <v>458</v>
      </c>
      <c r="D73" s="24" t="s">
        <v>341</v>
      </c>
      <c r="E73" s="171">
        <v>30</v>
      </c>
      <c r="F73" s="171">
        <v>30</v>
      </c>
      <c r="G73" s="171">
        <v>28</v>
      </c>
      <c r="H73" s="188">
        <v>23</v>
      </c>
      <c r="I73" s="176">
        <f t="shared" si="9"/>
        <v>36</v>
      </c>
      <c r="J73" s="183">
        <v>28</v>
      </c>
      <c r="K73" s="145">
        <v>31</v>
      </c>
      <c r="L73" s="185">
        <f t="shared" si="0"/>
        <v>31</v>
      </c>
      <c r="M73" s="145">
        <f t="shared" si="1"/>
        <v>31</v>
      </c>
      <c r="N73" s="164">
        <f t="shared" si="2"/>
        <v>31</v>
      </c>
      <c r="O73" s="164">
        <v>31</v>
      </c>
      <c r="P73" s="189">
        <f t="shared" si="3"/>
        <v>31</v>
      </c>
      <c r="Q73" s="164">
        <v>33</v>
      </c>
      <c r="R73" s="258">
        <f t="shared" si="4"/>
        <v>110.71428571428571</v>
      </c>
      <c r="S73" s="189">
        <f t="shared" si="5"/>
        <v>31</v>
      </c>
      <c r="T73" s="1" t="b">
        <f t="shared" si="6"/>
        <v>0</v>
      </c>
      <c r="W73" s="75">
        <f t="shared" si="7"/>
        <v>-2</v>
      </c>
    </row>
    <row r="74" spans="1:23" ht="78.75">
      <c r="A74" s="127">
        <v>63</v>
      </c>
      <c r="B74" s="197">
        <v>520401</v>
      </c>
      <c r="C74" s="197" t="s">
        <v>460</v>
      </c>
      <c r="D74" s="24" t="s">
        <v>342</v>
      </c>
      <c r="E74" s="171">
        <v>43</v>
      </c>
      <c r="F74" s="171">
        <v>43</v>
      </c>
      <c r="G74" s="171">
        <v>42</v>
      </c>
      <c r="H74" s="188">
        <v>42</v>
      </c>
      <c r="I74" s="176">
        <f t="shared" si="9"/>
        <v>40</v>
      </c>
      <c r="J74" s="183">
        <v>43</v>
      </c>
      <c r="K74" s="145">
        <v>42</v>
      </c>
      <c r="L74" s="185">
        <f t="shared" si="0"/>
        <v>42</v>
      </c>
      <c r="M74" s="145">
        <f t="shared" si="1"/>
        <v>42</v>
      </c>
      <c r="N74" s="164">
        <f t="shared" si="2"/>
        <v>42</v>
      </c>
      <c r="O74" s="164">
        <v>42</v>
      </c>
      <c r="P74" s="189">
        <f t="shared" si="3"/>
        <v>42</v>
      </c>
      <c r="Q74" s="164">
        <v>44</v>
      </c>
      <c r="R74" s="258">
        <f t="shared" si="4"/>
        <v>97.67441860465117</v>
      </c>
      <c r="S74" s="189">
        <f t="shared" si="5"/>
        <v>42</v>
      </c>
      <c r="T74" s="1" t="b">
        <f t="shared" si="6"/>
        <v>1</v>
      </c>
      <c r="U74" s="259" t="b">
        <f>K74&gt;Q74</f>
        <v>0</v>
      </c>
      <c r="W74" s="75">
        <f t="shared" si="7"/>
        <v>-2</v>
      </c>
    </row>
    <row r="75" spans="1:23" ht="78.75">
      <c r="A75" s="127">
        <v>64</v>
      </c>
      <c r="B75" s="197">
        <v>530401</v>
      </c>
      <c r="C75" s="197" t="s">
        <v>462</v>
      </c>
      <c r="D75" s="24" t="s">
        <v>343</v>
      </c>
      <c r="E75" s="171">
        <v>78</v>
      </c>
      <c r="F75" s="171">
        <v>78</v>
      </c>
      <c r="G75" s="171">
        <v>74</v>
      </c>
      <c r="H75" s="188">
        <v>74</v>
      </c>
      <c r="I75" s="176">
        <f t="shared" si="9"/>
        <v>38</v>
      </c>
      <c r="J75" s="183">
        <v>76</v>
      </c>
      <c r="K75" s="145">
        <v>67</v>
      </c>
      <c r="L75" s="185">
        <f t="shared" si="0"/>
        <v>67</v>
      </c>
      <c r="M75" s="145">
        <f t="shared" si="1"/>
        <v>67</v>
      </c>
      <c r="N75" s="164">
        <f t="shared" si="2"/>
        <v>67</v>
      </c>
      <c r="O75" s="164">
        <v>67</v>
      </c>
      <c r="P75" s="189">
        <f t="shared" si="3"/>
        <v>67</v>
      </c>
      <c r="Q75" s="164">
        <v>76</v>
      </c>
      <c r="R75" s="258">
        <f t="shared" si="4"/>
        <v>88.15789473684211</v>
      </c>
      <c r="S75" s="189">
        <f t="shared" si="5"/>
        <v>67</v>
      </c>
      <c r="T75" s="1" t="b">
        <f t="shared" si="6"/>
        <v>1</v>
      </c>
      <c r="U75" s="259" t="b">
        <f>K75&gt;Q75</f>
        <v>0</v>
      </c>
      <c r="W75" s="75">
        <f t="shared" si="7"/>
        <v>-9</v>
      </c>
    </row>
    <row r="76" spans="1:23" ht="78.75">
      <c r="A76" s="127">
        <v>65</v>
      </c>
      <c r="B76" s="197">
        <v>550401</v>
      </c>
      <c r="C76" s="197" t="s">
        <v>465</v>
      </c>
      <c r="D76" s="24" t="s">
        <v>344</v>
      </c>
      <c r="E76" s="171">
        <v>67</v>
      </c>
      <c r="F76" s="171">
        <v>67</v>
      </c>
      <c r="G76" s="171">
        <v>65</v>
      </c>
      <c r="H76" s="188">
        <v>66</v>
      </c>
      <c r="I76" s="176">
        <f t="shared" si="9"/>
        <v>65</v>
      </c>
      <c r="J76" s="183">
        <v>66</v>
      </c>
      <c r="K76" s="145">
        <v>66</v>
      </c>
      <c r="L76" s="185">
        <f t="shared" si="0"/>
        <v>66</v>
      </c>
      <c r="M76" s="145">
        <f t="shared" si="1"/>
        <v>66</v>
      </c>
      <c r="N76" s="164">
        <f t="shared" si="2"/>
        <v>66</v>
      </c>
      <c r="O76" s="164">
        <v>66</v>
      </c>
      <c r="P76" s="189">
        <f t="shared" si="3"/>
        <v>66</v>
      </c>
      <c r="Q76" s="164">
        <v>67</v>
      </c>
      <c r="R76" s="258">
        <f t="shared" si="4"/>
        <v>100</v>
      </c>
      <c r="S76" s="189">
        <f t="shared" si="5"/>
        <v>66</v>
      </c>
      <c r="T76" s="1" t="b">
        <f t="shared" si="6"/>
        <v>1</v>
      </c>
      <c r="U76" s="259" t="b">
        <f>K76&gt;Q76</f>
        <v>0</v>
      </c>
      <c r="W76" s="75">
        <f t="shared" si="7"/>
        <v>-1</v>
      </c>
    </row>
    <row r="77" spans="1:23" ht="78.75">
      <c r="A77" s="127">
        <v>66</v>
      </c>
      <c r="B77" s="197">
        <v>570401</v>
      </c>
      <c r="C77" s="197" t="s">
        <v>467</v>
      </c>
      <c r="D77" s="24" t="s">
        <v>345</v>
      </c>
      <c r="E77" s="171">
        <v>63</v>
      </c>
      <c r="F77" s="171">
        <v>63</v>
      </c>
      <c r="G77" s="171">
        <v>63</v>
      </c>
      <c r="H77" s="188">
        <v>63</v>
      </c>
      <c r="I77" s="176">
        <f t="shared" si="9"/>
        <v>67</v>
      </c>
      <c r="J77" s="183">
        <v>63</v>
      </c>
      <c r="K77" s="145">
        <v>64</v>
      </c>
      <c r="L77" s="185">
        <f aca="true" t="shared" si="11" ref="L77:L106">ROUND(K77,0)</f>
        <v>64</v>
      </c>
      <c r="M77" s="145">
        <f aca="true" t="shared" si="12" ref="M77:M106">ROUND(K77,0)</f>
        <v>64</v>
      </c>
      <c r="N77" s="164">
        <f aca="true" t="shared" si="13" ref="N77:N106">ROUND((E77+F77+G77+I77)/4,1)</f>
        <v>64</v>
      </c>
      <c r="O77" s="164">
        <v>64</v>
      </c>
      <c r="P77" s="189">
        <f aca="true" t="shared" si="14" ref="P77:P105">ROUND(K77,0)</f>
        <v>64</v>
      </c>
      <c r="Q77" s="164">
        <v>61</v>
      </c>
      <c r="R77" s="258">
        <f aca="true" t="shared" si="15" ref="R77:R106">K77/J77%</f>
        <v>101.58730158730158</v>
      </c>
      <c r="S77" s="189">
        <f aca="true" t="shared" si="16" ref="S77:S105">ROUND(K77,0)</f>
        <v>64</v>
      </c>
      <c r="T77" s="1" t="b">
        <f aca="true" t="shared" si="17" ref="T77:T106">H77&gt;I77</f>
        <v>0</v>
      </c>
      <c r="W77" s="75">
        <f aca="true" t="shared" si="18" ref="W77:W106">K77-Q77</f>
        <v>3</v>
      </c>
    </row>
    <row r="78" spans="1:23" ht="78.75">
      <c r="A78" s="127">
        <v>67</v>
      </c>
      <c r="B78" s="197">
        <v>570501</v>
      </c>
      <c r="C78" s="197" t="s">
        <v>442</v>
      </c>
      <c r="D78" s="24" t="s">
        <v>346</v>
      </c>
      <c r="E78" s="171">
        <v>70</v>
      </c>
      <c r="F78" s="171">
        <v>70</v>
      </c>
      <c r="G78" s="145">
        <v>70</v>
      </c>
      <c r="H78" s="187">
        <v>70</v>
      </c>
      <c r="I78" s="176">
        <f t="shared" si="9"/>
        <v>70</v>
      </c>
      <c r="J78" s="183">
        <v>70</v>
      </c>
      <c r="K78" s="145">
        <v>70</v>
      </c>
      <c r="L78" s="185">
        <f t="shared" si="11"/>
        <v>70</v>
      </c>
      <c r="M78" s="145">
        <f t="shared" si="12"/>
        <v>70</v>
      </c>
      <c r="N78" s="164">
        <f t="shared" si="13"/>
        <v>70</v>
      </c>
      <c r="O78" s="164">
        <v>70</v>
      </c>
      <c r="P78" s="189">
        <f t="shared" si="14"/>
        <v>70</v>
      </c>
      <c r="Q78" s="164">
        <v>70</v>
      </c>
      <c r="R78" s="258">
        <f t="shared" si="15"/>
        <v>100</v>
      </c>
      <c r="S78" s="189">
        <f t="shared" si="16"/>
        <v>70</v>
      </c>
      <c r="T78" s="1" t="b">
        <f t="shared" si="17"/>
        <v>0</v>
      </c>
      <c r="W78" s="75">
        <f t="shared" si="18"/>
        <v>0</v>
      </c>
    </row>
    <row r="79" spans="1:23" ht="110.25">
      <c r="A79" s="127">
        <v>68</v>
      </c>
      <c r="B79" s="197">
        <v>580401</v>
      </c>
      <c r="C79" s="197" t="s">
        <v>470</v>
      </c>
      <c r="D79" s="24" t="s">
        <v>347</v>
      </c>
      <c r="E79" s="171">
        <v>37</v>
      </c>
      <c r="F79" s="171">
        <v>37</v>
      </c>
      <c r="G79" s="145">
        <v>37</v>
      </c>
      <c r="H79" s="187">
        <v>37</v>
      </c>
      <c r="I79" s="176">
        <f t="shared" si="9"/>
        <v>37</v>
      </c>
      <c r="J79" s="183">
        <v>37</v>
      </c>
      <c r="K79" s="145">
        <v>37</v>
      </c>
      <c r="L79" s="185">
        <f t="shared" si="11"/>
        <v>37</v>
      </c>
      <c r="M79" s="145">
        <f t="shared" si="12"/>
        <v>37</v>
      </c>
      <c r="N79" s="164">
        <f t="shared" si="13"/>
        <v>37</v>
      </c>
      <c r="O79" s="164">
        <v>37</v>
      </c>
      <c r="P79" s="189">
        <f t="shared" si="14"/>
        <v>37</v>
      </c>
      <c r="Q79" s="164">
        <v>40</v>
      </c>
      <c r="R79" s="258">
        <f t="shared" si="15"/>
        <v>100</v>
      </c>
      <c r="S79" s="189">
        <f t="shared" si="16"/>
        <v>37</v>
      </c>
      <c r="T79" s="1" t="b">
        <f t="shared" si="17"/>
        <v>0</v>
      </c>
      <c r="W79" s="75">
        <f t="shared" si="18"/>
        <v>-3</v>
      </c>
    </row>
    <row r="80" spans="1:23" ht="78.75">
      <c r="A80" s="127">
        <v>69</v>
      </c>
      <c r="B80" s="197">
        <v>600401</v>
      </c>
      <c r="C80" s="197" t="s">
        <v>473</v>
      </c>
      <c r="D80" s="24" t="s">
        <v>348</v>
      </c>
      <c r="E80" s="171">
        <v>53</v>
      </c>
      <c r="F80" s="171">
        <v>53</v>
      </c>
      <c r="G80" s="171">
        <v>53</v>
      </c>
      <c r="H80" s="188">
        <v>53</v>
      </c>
      <c r="I80" s="176">
        <f t="shared" si="9"/>
        <v>53</v>
      </c>
      <c r="J80" s="183">
        <v>53</v>
      </c>
      <c r="K80" s="145">
        <v>53</v>
      </c>
      <c r="L80" s="185">
        <f t="shared" si="11"/>
        <v>53</v>
      </c>
      <c r="M80" s="145">
        <f t="shared" si="12"/>
        <v>53</v>
      </c>
      <c r="N80" s="164">
        <f t="shared" si="13"/>
        <v>53</v>
      </c>
      <c r="O80" s="164">
        <v>53</v>
      </c>
      <c r="P80" s="189">
        <f t="shared" si="14"/>
        <v>53</v>
      </c>
      <c r="Q80" s="164">
        <v>52</v>
      </c>
      <c r="R80" s="258">
        <f t="shared" si="15"/>
        <v>100</v>
      </c>
      <c r="S80" s="189">
        <f t="shared" si="16"/>
        <v>53</v>
      </c>
      <c r="T80" s="1" t="b">
        <f t="shared" si="17"/>
        <v>0</v>
      </c>
      <c r="W80" s="75">
        <f t="shared" si="18"/>
        <v>1</v>
      </c>
    </row>
    <row r="81" spans="1:23" ht="63">
      <c r="A81" s="127">
        <v>70</v>
      </c>
      <c r="B81" s="197">
        <v>620017</v>
      </c>
      <c r="C81" s="197" t="s">
        <v>475</v>
      </c>
      <c r="D81" s="24" t="s">
        <v>349</v>
      </c>
      <c r="E81" s="171">
        <v>152</v>
      </c>
      <c r="F81" s="171">
        <v>152</v>
      </c>
      <c r="G81" s="171">
        <v>126</v>
      </c>
      <c r="H81" s="188">
        <v>152</v>
      </c>
      <c r="I81" s="176">
        <f t="shared" si="9"/>
        <v>178</v>
      </c>
      <c r="J81" s="183">
        <v>146</v>
      </c>
      <c r="K81" s="145">
        <v>152</v>
      </c>
      <c r="L81" s="185">
        <f t="shared" si="11"/>
        <v>152</v>
      </c>
      <c r="M81" s="145">
        <f t="shared" si="12"/>
        <v>152</v>
      </c>
      <c r="N81" s="164">
        <f t="shared" si="13"/>
        <v>152</v>
      </c>
      <c r="O81" s="164">
        <v>152</v>
      </c>
      <c r="P81" s="189">
        <f t="shared" si="14"/>
        <v>152</v>
      </c>
      <c r="Q81" s="164">
        <v>151</v>
      </c>
      <c r="R81" s="258">
        <f t="shared" si="15"/>
        <v>104.10958904109589</v>
      </c>
      <c r="S81" s="189">
        <f t="shared" si="16"/>
        <v>152</v>
      </c>
      <c r="T81" s="1" t="b">
        <f t="shared" si="17"/>
        <v>0</v>
      </c>
      <c r="W81" s="75">
        <f t="shared" si="18"/>
        <v>1</v>
      </c>
    </row>
    <row r="82" spans="1:23" ht="94.5">
      <c r="A82" s="127">
        <v>71</v>
      </c>
      <c r="B82" s="197">
        <v>620401</v>
      </c>
      <c r="C82" s="197" t="s">
        <v>535</v>
      </c>
      <c r="D82" s="24" t="s">
        <v>350</v>
      </c>
      <c r="E82" s="195">
        <v>43</v>
      </c>
      <c r="F82" s="195">
        <v>43</v>
      </c>
      <c r="G82" s="195">
        <v>45</v>
      </c>
      <c r="H82" s="256">
        <v>47</v>
      </c>
      <c r="I82" s="176">
        <f t="shared" si="9"/>
        <v>41</v>
      </c>
      <c r="J82" s="183">
        <v>45</v>
      </c>
      <c r="K82" s="145">
        <v>43</v>
      </c>
      <c r="L82" s="185">
        <f t="shared" si="11"/>
        <v>43</v>
      </c>
      <c r="M82" s="145">
        <f t="shared" si="12"/>
        <v>43</v>
      </c>
      <c r="N82" s="164">
        <f t="shared" si="13"/>
        <v>43</v>
      </c>
      <c r="O82" s="164">
        <v>43</v>
      </c>
      <c r="P82" s="189">
        <f t="shared" si="14"/>
        <v>43</v>
      </c>
      <c r="Q82" s="164">
        <v>47</v>
      </c>
      <c r="R82" s="258">
        <f t="shared" si="15"/>
        <v>95.55555555555556</v>
      </c>
      <c r="S82" s="189">
        <f t="shared" si="16"/>
        <v>43</v>
      </c>
      <c r="T82" s="1" t="b">
        <f t="shared" si="17"/>
        <v>1</v>
      </c>
      <c r="U82" s="259" t="b">
        <f>K82&gt;Q82</f>
        <v>0</v>
      </c>
      <c r="W82" s="75">
        <f t="shared" si="18"/>
        <v>-4</v>
      </c>
    </row>
    <row r="83" spans="1:23" ht="78.75">
      <c r="A83" s="127">
        <v>72</v>
      </c>
      <c r="B83" s="197">
        <v>640401</v>
      </c>
      <c r="C83" s="197" t="s">
        <v>478</v>
      </c>
      <c r="D83" s="24" t="s">
        <v>351</v>
      </c>
      <c r="E83" s="171">
        <v>69</v>
      </c>
      <c r="F83" s="171">
        <v>69</v>
      </c>
      <c r="G83" s="171">
        <v>67</v>
      </c>
      <c r="H83" s="188">
        <v>67</v>
      </c>
      <c r="I83" s="176">
        <f t="shared" si="9"/>
        <v>71</v>
      </c>
      <c r="J83" s="183">
        <v>68</v>
      </c>
      <c r="K83" s="145">
        <v>69</v>
      </c>
      <c r="L83" s="185">
        <f t="shared" si="11"/>
        <v>69</v>
      </c>
      <c r="M83" s="145">
        <f t="shared" si="12"/>
        <v>69</v>
      </c>
      <c r="N83" s="164">
        <f t="shared" si="13"/>
        <v>69</v>
      </c>
      <c r="O83" s="164">
        <v>69</v>
      </c>
      <c r="P83" s="189">
        <f t="shared" si="14"/>
        <v>69</v>
      </c>
      <c r="Q83" s="164">
        <v>71</v>
      </c>
      <c r="R83" s="258">
        <f t="shared" si="15"/>
        <v>101.47058823529412</v>
      </c>
      <c r="S83" s="189">
        <f t="shared" si="16"/>
        <v>69</v>
      </c>
      <c r="T83" s="1" t="b">
        <f t="shared" si="17"/>
        <v>0</v>
      </c>
      <c r="W83" s="75">
        <f t="shared" si="18"/>
        <v>-2</v>
      </c>
    </row>
    <row r="84" spans="1:23" ht="78.75">
      <c r="A84" s="127">
        <v>73</v>
      </c>
      <c r="B84" s="197">
        <v>670401</v>
      </c>
      <c r="C84" s="197" t="s">
        <v>482</v>
      </c>
      <c r="D84" s="24" t="s">
        <v>352</v>
      </c>
      <c r="E84" s="171">
        <v>65</v>
      </c>
      <c r="F84" s="171">
        <v>65</v>
      </c>
      <c r="G84" s="171">
        <v>65</v>
      </c>
      <c r="H84" s="188">
        <v>65</v>
      </c>
      <c r="I84" s="176">
        <f t="shared" si="9"/>
        <v>65</v>
      </c>
      <c r="J84" s="183">
        <v>65</v>
      </c>
      <c r="K84" s="145">
        <v>65</v>
      </c>
      <c r="L84" s="185">
        <f t="shared" si="11"/>
        <v>65</v>
      </c>
      <c r="M84" s="145">
        <f t="shared" si="12"/>
        <v>65</v>
      </c>
      <c r="N84" s="164">
        <f t="shared" si="13"/>
        <v>65</v>
      </c>
      <c r="O84" s="164">
        <v>65</v>
      </c>
      <c r="P84" s="189">
        <f t="shared" si="14"/>
        <v>65</v>
      </c>
      <c r="Q84" s="164">
        <v>65</v>
      </c>
      <c r="R84" s="258">
        <f t="shared" si="15"/>
        <v>100</v>
      </c>
      <c r="S84" s="189">
        <f t="shared" si="16"/>
        <v>65</v>
      </c>
      <c r="T84" s="1" t="b">
        <f t="shared" si="17"/>
        <v>0</v>
      </c>
      <c r="W84" s="75">
        <f t="shared" si="18"/>
        <v>0</v>
      </c>
    </row>
    <row r="85" spans="1:23" ht="78.75">
      <c r="A85" s="127">
        <v>74</v>
      </c>
      <c r="B85" s="197">
        <v>710401</v>
      </c>
      <c r="C85" s="197" t="s">
        <v>487</v>
      </c>
      <c r="D85" s="24" t="s">
        <v>353</v>
      </c>
      <c r="E85" s="171">
        <v>76</v>
      </c>
      <c r="F85" s="171">
        <v>76</v>
      </c>
      <c r="G85" s="171">
        <v>70</v>
      </c>
      <c r="H85" s="188">
        <v>70</v>
      </c>
      <c r="I85" s="176">
        <f t="shared" si="9"/>
        <v>86</v>
      </c>
      <c r="J85" s="183">
        <v>73</v>
      </c>
      <c r="K85" s="145">
        <v>77</v>
      </c>
      <c r="L85" s="185">
        <f t="shared" si="11"/>
        <v>77</v>
      </c>
      <c r="M85" s="145">
        <f t="shared" si="12"/>
        <v>77</v>
      </c>
      <c r="N85" s="164">
        <f t="shared" si="13"/>
        <v>77</v>
      </c>
      <c r="O85" s="164">
        <v>77</v>
      </c>
      <c r="P85" s="189">
        <f t="shared" si="14"/>
        <v>77</v>
      </c>
      <c r="Q85" s="164">
        <v>78</v>
      </c>
      <c r="R85" s="258">
        <f t="shared" si="15"/>
        <v>105.47945205479452</v>
      </c>
      <c r="S85" s="189">
        <f t="shared" si="16"/>
        <v>77</v>
      </c>
      <c r="T85" s="1" t="b">
        <f t="shared" si="17"/>
        <v>0</v>
      </c>
      <c r="W85" s="75">
        <f t="shared" si="18"/>
        <v>-1</v>
      </c>
    </row>
    <row r="86" spans="1:23" ht="78.75">
      <c r="A86" s="127">
        <v>75</v>
      </c>
      <c r="B86" s="197">
        <v>710402</v>
      </c>
      <c r="C86" s="197" t="s">
        <v>488</v>
      </c>
      <c r="D86" s="24" t="s">
        <v>354</v>
      </c>
      <c r="E86" s="171">
        <v>140</v>
      </c>
      <c r="F86" s="171">
        <v>140</v>
      </c>
      <c r="G86" s="171">
        <v>136</v>
      </c>
      <c r="H86" s="188">
        <v>127</v>
      </c>
      <c r="I86" s="176">
        <f t="shared" si="9"/>
        <v>136</v>
      </c>
      <c r="J86" s="183">
        <v>136</v>
      </c>
      <c r="K86" s="145">
        <v>138</v>
      </c>
      <c r="L86" s="185">
        <f t="shared" si="11"/>
        <v>138</v>
      </c>
      <c r="M86" s="145">
        <f t="shared" si="12"/>
        <v>138</v>
      </c>
      <c r="N86" s="164">
        <f t="shared" si="13"/>
        <v>138</v>
      </c>
      <c r="O86" s="164">
        <v>138</v>
      </c>
      <c r="P86" s="189">
        <f t="shared" si="14"/>
        <v>138</v>
      </c>
      <c r="Q86" s="164">
        <v>135</v>
      </c>
      <c r="R86" s="258">
        <f t="shared" si="15"/>
        <v>101.47058823529412</v>
      </c>
      <c r="S86" s="189">
        <f t="shared" si="16"/>
        <v>138</v>
      </c>
      <c r="T86" s="1" t="b">
        <f t="shared" si="17"/>
        <v>0</v>
      </c>
      <c r="W86" s="75">
        <f t="shared" si="18"/>
        <v>3</v>
      </c>
    </row>
    <row r="87" spans="1:23" ht="78.75">
      <c r="A87" s="127">
        <v>76</v>
      </c>
      <c r="B87" s="197">
        <v>720401</v>
      </c>
      <c r="C87" s="197" t="s">
        <v>490</v>
      </c>
      <c r="D87" s="24" t="s">
        <v>355</v>
      </c>
      <c r="E87" s="171">
        <v>61</v>
      </c>
      <c r="F87" s="171">
        <v>61</v>
      </c>
      <c r="G87" s="171">
        <v>61</v>
      </c>
      <c r="H87" s="188">
        <v>61</v>
      </c>
      <c r="I87" s="176">
        <f aca="true" t="shared" si="19" ref="I87:I106">(K87*4)-(E87+F87+G87)</f>
        <v>57</v>
      </c>
      <c r="J87" s="183">
        <v>61</v>
      </c>
      <c r="K87" s="145">
        <v>60</v>
      </c>
      <c r="L87" s="185">
        <f t="shared" si="11"/>
        <v>60</v>
      </c>
      <c r="M87" s="145">
        <f t="shared" si="12"/>
        <v>60</v>
      </c>
      <c r="N87" s="164">
        <f t="shared" si="13"/>
        <v>60</v>
      </c>
      <c r="O87" s="164">
        <v>60</v>
      </c>
      <c r="P87" s="189">
        <f t="shared" si="14"/>
        <v>60</v>
      </c>
      <c r="Q87" s="164">
        <v>67</v>
      </c>
      <c r="R87" s="258">
        <f t="shared" si="15"/>
        <v>98.36065573770492</v>
      </c>
      <c r="S87" s="189">
        <f t="shared" si="16"/>
        <v>60</v>
      </c>
      <c r="T87" s="1" t="b">
        <f t="shared" si="17"/>
        <v>1</v>
      </c>
      <c r="U87" s="259" t="b">
        <f>K87&gt;Q87</f>
        <v>0</v>
      </c>
      <c r="W87" s="75">
        <f t="shared" si="18"/>
        <v>-7</v>
      </c>
    </row>
    <row r="88" spans="1:23" ht="78.75">
      <c r="A88" s="127">
        <v>77</v>
      </c>
      <c r="B88" s="197">
        <v>730401</v>
      </c>
      <c r="C88" s="197" t="s">
        <v>492</v>
      </c>
      <c r="D88" s="24" t="s">
        <v>356</v>
      </c>
      <c r="E88" s="171">
        <v>78</v>
      </c>
      <c r="F88" s="171">
        <v>78</v>
      </c>
      <c r="G88" s="171">
        <v>78</v>
      </c>
      <c r="H88" s="188">
        <v>77</v>
      </c>
      <c r="I88" s="176">
        <f t="shared" si="19"/>
        <v>86</v>
      </c>
      <c r="J88" s="183">
        <v>78</v>
      </c>
      <c r="K88" s="145">
        <v>80</v>
      </c>
      <c r="L88" s="185">
        <f t="shared" si="11"/>
        <v>80</v>
      </c>
      <c r="M88" s="145">
        <f t="shared" si="12"/>
        <v>80</v>
      </c>
      <c r="N88" s="164">
        <f t="shared" si="13"/>
        <v>80</v>
      </c>
      <c r="O88" s="164">
        <v>80</v>
      </c>
      <c r="P88" s="189">
        <f t="shared" si="14"/>
        <v>80</v>
      </c>
      <c r="Q88" s="164">
        <v>69</v>
      </c>
      <c r="R88" s="258">
        <f t="shared" si="15"/>
        <v>102.56410256410255</v>
      </c>
      <c r="S88" s="189">
        <f t="shared" si="16"/>
        <v>80</v>
      </c>
      <c r="T88" s="1" t="b">
        <f t="shared" si="17"/>
        <v>0</v>
      </c>
      <c r="W88" s="75">
        <f t="shared" si="18"/>
        <v>11</v>
      </c>
    </row>
    <row r="89" spans="1:23" ht="78.75">
      <c r="A89" s="127">
        <v>78</v>
      </c>
      <c r="B89" s="197">
        <v>740401</v>
      </c>
      <c r="C89" s="197" t="s">
        <v>495</v>
      </c>
      <c r="D89" s="24" t="s">
        <v>357</v>
      </c>
      <c r="E89" s="171">
        <v>79</v>
      </c>
      <c r="F89" s="171">
        <v>79</v>
      </c>
      <c r="G89" s="171">
        <v>79</v>
      </c>
      <c r="H89" s="188">
        <v>79</v>
      </c>
      <c r="I89" s="176">
        <f t="shared" si="19"/>
        <v>79</v>
      </c>
      <c r="J89" s="183">
        <v>79</v>
      </c>
      <c r="K89" s="145">
        <v>79</v>
      </c>
      <c r="L89" s="185">
        <f t="shared" si="11"/>
        <v>79</v>
      </c>
      <c r="M89" s="145">
        <f t="shared" si="12"/>
        <v>79</v>
      </c>
      <c r="N89" s="164">
        <f t="shared" si="13"/>
        <v>79</v>
      </c>
      <c r="O89" s="164">
        <v>79</v>
      </c>
      <c r="P89" s="189">
        <f t="shared" si="14"/>
        <v>79</v>
      </c>
      <c r="Q89" s="164">
        <v>77</v>
      </c>
      <c r="R89" s="258">
        <f t="shared" si="15"/>
        <v>100</v>
      </c>
      <c r="S89" s="189">
        <f t="shared" si="16"/>
        <v>79</v>
      </c>
      <c r="T89" s="1" t="b">
        <f t="shared" si="17"/>
        <v>0</v>
      </c>
      <c r="W89" s="75">
        <f t="shared" si="18"/>
        <v>2</v>
      </c>
    </row>
    <row r="90" spans="1:23" ht="78.75">
      <c r="A90" s="127">
        <v>79</v>
      </c>
      <c r="B90" s="197">
        <v>760401</v>
      </c>
      <c r="C90" s="197" t="s">
        <v>498</v>
      </c>
      <c r="D90" s="24" t="s">
        <v>358</v>
      </c>
      <c r="E90" s="171">
        <v>78</v>
      </c>
      <c r="F90" s="171">
        <v>78</v>
      </c>
      <c r="G90" s="171">
        <v>75</v>
      </c>
      <c r="H90" s="188">
        <v>75</v>
      </c>
      <c r="I90" s="176">
        <f t="shared" si="19"/>
        <v>81</v>
      </c>
      <c r="J90" s="183">
        <v>77</v>
      </c>
      <c r="K90" s="145">
        <v>78</v>
      </c>
      <c r="L90" s="185">
        <f t="shared" si="11"/>
        <v>78</v>
      </c>
      <c r="M90" s="145">
        <f t="shared" si="12"/>
        <v>78</v>
      </c>
      <c r="N90" s="164">
        <f t="shared" si="13"/>
        <v>78</v>
      </c>
      <c r="O90" s="164">
        <v>78</v>
      </c>
      <c r="P90" s="189">
        <f t="shared" si="14"/>
        <v>78</v>
      </c>
      <c r="Q90" s="164">
        <v>76</v>
      </c>
      <c r="R90" s="258">
        <f t="shared" si="15"/>
        <v>101.2987012987013</v>
      </c>
      <c r="S90" s="189">
        <f t="shared" si="16"/>
        <v>78</v>
      </c>
      <c r="T90" s="1" t="b">
        <f t="shared" si="17"/>
        <v>0</v>
      </c>
      <c r="W90" s="75">
        <f t="shared" si="18"/>
        <v>2</v>
      </c>
    </row>
    <row r="91" spans="1:23" ht="78.75">
      <c r="A91" s="127">
        <v>80</v>
      </c>
      <c r="B91" s="197">
        <v>770401</v>
      </c>
      <c r="C91" s="197" t="s">
        <v>501</v>
      </c>
      <c r="D91" s="24" t="s">
        <v>359</v>
      </c>
      <c r="E91" s="171">
        <v>41</v>
      </c>
      <c r="F91" s="171">
        <v>41</v>
      </c>
      <c r="G91" s="171">
        <v>37</v>
      </c>
      <c r="H91" s="188">
        <v>35</v>
      </c>
      <c r="I91" s="176">
        <f t="shared" si="19"/>
        <v>45</v>
      </c>
      <c r="J91" s="183">
        <v>39</v>
      </c>
      <c r="K91" s="145">
        <v>41</v>
      </c>
      <c r="L91" s="185">
        <f t="shared" si="11"/>
        <v>41</v>
      </c>
      <c r="M91" s="145">
        <f t="shared" si="12"/>
        <v>41</v>
      </c>
      <c r="N91" s="164">
        <f t="shared" si="13"/>
        <v>41</v>
      </c>
      <c r="O91" s="164">
        <v>41</v>
      </c>
      <c r="P91" s="189">
        <f t="shared" si="14"/>
        <v>41</v>
      </c>
      <c r="Q91" s="164">
        <v>43</v>
      </c>
      <c r="R91" s="258">
        <f t="shared" si="15"/>
        <v>105.12820512820512</v>
      </c>
      <c r="S91" s="189">
        <f t="shared" si="16"/>
        <v>41</v>
      </c>
      <c r="T91" s="1" t="b">
        <f t="shared" si="17"/>
        <v>0</v>
      </c>
      <c r="W91" s="75">
        <f t="shared" si="18"/>
        <v>-2</v>
      </c>
    </row>
    <row r="92" spans="1:23" ht="78.75">
      <c r="A92" s="127">
        <v>81</v>
      </c>
      <c r="B92" s="197">
        <v>800401</v>
      </c>
      <c r="C92" s="197" t="s">
        <v>505</v>
      </c>
      <c r="D92" s="24" t="s">
        <v>360</v>
      </c>
      <c r="E92" s="171">
        <v>57</v>
      </c>
      <c r="F92" s="171">
        <v>57</v>
      </c>
      <c r="G92" s="171">
        <v>62</v>
      </c>
      <c r="H92" s="188">
        <v>62</v>
      </c>
      <c r="I92" s="176">
        <f t="shared" si="19"/>
        <v>48</v>
      </c>
      <c r="J92" s="183">
        <v>60</v>
      </c>
      <c r="K92" s="145">
        <v>56</v>
      </c>
      <c r="L92" s="185">
        <f t="shared" si="11"/>
        <v>56</v>
      </c>
      <c r="M92" s="145">
        <f t="shared" si="12"/>
        <v>56</v>
      </c>
      <c r="N92" s="164">
        <f t="shared" si="13"/>
        <v>56</v>
      </c>
      <c r="O92" s="164">
        <v>56</v>
      </c>
      <c r="P92" s="189">
        <f t="shared" si="14"/>
        <v>56</v>
      </c>
      <c r="Q92" s="164">
        <v>48</v>
      </c>
      <c r="R92" s="258">
        <f t="shared" si="15"/>
        <v>93.33333333333334</v>
      </c>
      <c r="S92" s="189">
        <f t="shared" si="16"/>
        <v>56</v>
      </c>
      <c r="T92" s="1" t="b">
        <f t="shared" si="17"/>
        <v>1</v>
      </c>
      <c r="U92" s="259" t="b">
        <f>K92&gt;Q92</f>
        <v>1</v>
      </c>
      <c r="V92" s="1">
        <f>H92-I92</f>
        <v>14</v>
      </c>
      <c r="W92" s="75">
        <f t="shared" si="18"/>
        <v>8</v>
      </c>
    </row>
    <row r="93" spans="1:23" ht="78.75">
      <c r="A93" s="127">
        <v>82</v>
      </c>
      <c r="B93" s="197">
        <v>810401</v>
      </c>
      <c r="C93" s="197" t="s">
        <v>506</v>
      </c>
      <c r="D93" s="24" t="s">
        <v>361</v>
      </c>
      <c r="E93" s="171">
        <v>135</v>
      </c>
      <c r="F93" s="171">
        <v>135</v>
      </c>
      <c r="G93" s="171">
        <v>141</v>
      </c>
      <c r="H93" s="188">
        <v>153</v>
      </c>
      <c r="I93" s="176">
        <f t="shared" si="19"/>
        <v>129</v>
      </c>
      <c r="J93" s="183">
        <v>141</v>
      </c>
      <c r="K93" s="145">
        <v>135</v>
      </c>
      <c r="L93" s="185">
        <f t="shared" si="11"/>
        <v>135</v>
      </c>
      <c r="M93" s="145">
        <f t="shared" si="12"/>
        <v>135</v>
      </c>
      <c r="N93" s="164">
        <f t="shared" si="13"/>
        <v>135</v>
      </c>
      <c r="O93" s="164">
        <v>135</v>
      </c>
      <c r="P93" s="189">
        <f t="shared" si="14"/>
        <v>135</v>
      </c>
      <c r="Q93" s="164">
        <v>125</v>
      </c>
      <c r="R93" s="258">
        <f t="shared" si="15"/>
        <v>95.74468085106383</v>
      </c>
      <c r="S93" s="189">
        <f t="shared" si="16"/>
        <v>135</v>
      </c>
      <c r="T93" s="1" t="b">
        <f t="shared" si="17"/>
        <v>1</v>
      </c>
      <c r="U93" s="259" t="b">
        <f>K93&gt;Q93</f>
        <v>1</v>
      </c>
      <c r="V93" s="1">
        <f>H93-I93</f>
        <v>24</v>
      </c>
      <c r="W93" s="75">
        <f t="shared" si="18"/>
        <v>10</v>
      </c>
    </row>
    <row r="94" spans="1:23" ht="78.75">
      <c r="A94" s="127">
        <v>83</v>
      </c>
      <c r="B94" s="197">
        <v>840401</v>
      </c>
      <c r="C94" s="197" t="s">
        <v>510</v>
      </c>
      <c r="D94" s="24" t="s">
        <v>362</v>
      </c>
      <c r="E94" s="171">
        <v>46</v>
      </c>
      <c r="F94" s="171">
        <v>46</v>
      </c>
      <c r="G94" s="171">
        <v>44</v>
      </c>
      <c r="H94" s="188">
        <v>41</v>
      </c>
      <c r="I94" s="176">
        <f t="shared" si="19"/>
        <v>44</v>
      </c>
      <c r="J94" s="183">
        <v>44</v>
      </c>
      <c r="K94" s="145">
        <v>45</v>
      </c>
      <c r="L94" s="185">
        <f t="shared" si="11"/>
        <v>45</v>
      </c>
      <c r="M94" s="145">
        <f t="shared" si="12"/>
        <v>45</v>
      </c>
      <c r="N94" s="164">
        <f t="shared" si="13"/>
        <v>45</v>
      </c>
      <c r="O94" s="164">
        <v>45</v>
      </c>
      <c r="P94" s="189">
        <f t="shared" si="14"/>
        <v>45</v>
      </c>
      <c r="Q94" s="164">
        <v>43</v>
      </c>
      <c r="R94" s="258">
        <f t="shared" si="15"/>
        <v>102.27272727272727</v>
      </c>
      <c r="S94" s="189">
        <f t="shared" si="16"/>
        <v>45</v>
      </c>
      <c r="T94" s="1" t="b">
        <f t="shared" si="17"/>
        <v>0</v>
      </c>
      <c r="W94" s="75">
        <f t="shared" si="18"/>
        <v>2</v>
      </c>
    </row>
    <row r="95" spans="1:23" ht="78.75">
      <c r="A95" s="127">
        <v>84</v>
      </c>
      <c r="B95" s="197">
        <v>850401</v>
      </c>
      <c r="C95" s="197" t="s">
        <v>512</v>
      </c>
      <c r="D95" s="24" t="s">
        <v>363</v>
      </c>
      <c r="E95" s="171">
        <v>60</v>
      </c>
      <c r="F95" s="171">
        <v>60</v>
      </c>
      <c r="G95" s="171">
        <v>55</v>
      </c>
      <c r="H95" s="188">
        <v>57</v>
      </c>
      <c r="I95" s="176">
        <f t="shared" si="19"/>
        <v>61</v>
      </c>
      <c r="J95" s="183">
        <v>58</v>
      </c>
      <c r="K95" s="145">
        <v>59</v>
      </c>
      <c r="L95" s="185">
        <f t="shared" si="11"/>
        <v>59</v>
      </c>
      <c r="M95" s="145">
        <f t="shared" si="12"/>
        <v>59</v>
      </c>
      <c r="N95" s="164">
        <f t="shared" si="13"/>
        <v>59</v>
      </c>
      <c r="O95" s="164">
        <v>59</v>
      </c>
      <c r="P95" s="189">
        <f t="shared" si="14"/>
        <v>59</v>
      </c>
      <c r="Q95" s="164">
        <v>57</v>
      </c>
      <c r="R95" s="258">
        <f t="shared" si="15"/>
        <v>101.72413793103449</v>
      </c>
      <c r="S95" s="189">
        <f t="shared" si="16"/>
        <v>59</v>
      </c>
      <c r="T95" s="1" t="b">
        <f t="shared" si="17"/>
        <v>0</v>
      </c>
      <c r="W95" s="75">
        <f t="shared" si="18"/>
        <v>2</v>
      </c>
    </row>
    <row r="96" spans="1:23" ht="78.75">
      <c r="A96" s="127">
        <v>85</v>
      </c>
      <c r="B96" s="197">
        <v>880501</v>
      </c>
      <c r="C96" s="197" t="s">
        <v>516</v>
      </c>
      <c r="D96" s="24" t="s">
        <v>364</v>
      </c>
      <c r="E96" s="171">
        <v>43</v>
      </c>
      <c r="F96" s="171">
        <v>43</v>
      </c>
      <c r="G96" s="171">
        <v>43</v>
      </c>
      <c r="H96" s="188">
        <v>43</v>
      </c>
      <c r="I96" s="176">
        <f t="shared" si="19"/>
        <v>35</v>
      </c>
      <c r="J96" s="183">
        <v>43</v>
      </c>
      <c r="K96" s="145">
        <v>41</v>
      </c>
      <c r="L96" s="185">
        <f t="shared" si="11"/>
        <v>41</v>
      </c>
      <c r="M96" s="145">
        <f t="shared" si="12"/>
        <v>41</v>
      </c>
      <c r="N96" s="164">
        <f t="shared" si="13"/>
        <v>41</v>
      </c>
      <c r="O96" s="164">
        <v>41</v>
      </c>
      <c r="P96" s="189">
        <f t="shared" si="14"/>
        <v>41</v>
      </c>
      <c r="Q96" s="164">
        <v>41</v>
      </c>
      <c r="R96" s="258">
        <f t="shared" si="15"/>
        <v>95.34883720930233</v>
      </c>
      <c r="S96" s="189">
        <f t="shared" si="16"/>
        <v>41</v>
      </c>
      <c r="T96" s="1" t="b">
        <f t="shared" si="17"/>
        <v>1</v>
      </c>
      <c r="U96" s="259" t="b">
        <f>K96&gt;Q96</f>
        <v>0</v>
      </c>
      <c r="W96" s="75">
        <f t="shared" si="18"/>
        <v>0</v>
      </c>
    </row>
    <row r="97" spans="1:23" ht="63">
      <c r="A97" s="127">
        <v>86</v>
      </c>
      <c r="B97" s="197">
        <v>900401</v>
      </c>
      <c r="C97" s="197" t="s">
        <v>519</v>
      </c>
      <c r="D97" s="24" t="s">
        <v>365</v>
      </c>
      <c r="E97" s="171">
        <v>46</v>
      </c>
      <c r="F97" s="171">
        <v>46</v>
      </c>
      <c r="G97" s="145">
        <v>46</v>
      </c>
      <c r="H97" s="187">
        <v>46</v>
      </c>
      <c r="I97" s="176">
        <f t="shared" si="19"/>
        <v>42</v>
      </c>
      <c r="J97" s="183">
        <v>46</v>
      </c>
      <c r="K97" s="145">
        <v>45</v>
      </c>
      <c r="L97" s="185">
        <f t="shared" si="11"/>
        <v>45</v>
      </c>
      <c r="M97" s="145">
        <f t="shared" si="12"/>
        <v>45</v>
      </c>
      <c r="N97" s="164">
        <f t="shared" si="13"/>
        <v>45</v>
      </c>
      <c r="O97" s="164">
        <v>45</v>
      </c>
      <c r="P97" s="189">
        <f t="shared" si="14"/>
        <v>45</v>
      </c>
      <c r="Q97" s="164">
        <v>51</v>
      </c>
      <c r="R97" s="258">
        <f t="shared" si="15"/>
        <v>97.82608695652173</v>
      </c>
      <c r="S97" s="189">
        <f t="shared" si="16"/>
        <v>45</v>
      </c>
      <c r="T97" s="1" t="b">
        <f t="shared" si="17"/>
        <v>1</v>
      </c>
      <c r="U97" s="259" t="b">
        <f>K97&gt;Q97</f>
        <v>0</v>
      </c>
      <c r="W97" s="75">
        <f t="shared" si="18"/>
        <v>-6</v>
      </c>
    </row>
    <row r="98" spans="1:23" ht="63">
      <c r="A98" s="127">
        <v>87</v>
      </c>
      <c r="B98" s="197">
        <v>910401</v>
      </c>
      <c r="C98" s="197" t="s">
        <v>521</v>
      </c>
      <c r="D98" s="24" t="s">
        <v>366</v>
      </c>
      <c r="E98" s="171">
        <v>194</v>
      </c>
      <c r="F98" s="171">
        <v>194</v>
      </c>
      <c r="G98" s="171">
        <v>188</v>
      </c>
      <c r="H98" s="188">
        <v>188</v>
      </c>
      <c r="I98" s="176">
        <f t="shared" si="19"/>
        <v>200</v>
      </c>
      <c r="J98" s="183">
        <v>191</v>
      </c>
      <c r="K98" s="145">
        <v>194</v>
      </c>
      <c r="L98" s="185">
        <f t="shared" si="11"/>
        <v>194</v>
      </c>
      <c r="M98" s="145">
        <f t="shared" si="12"/>
        <v>194</v>
      </c>
      <c r="N98" s="164">
        <f t="shared" si="13"/>
        <v>194</v>
      </c>
      <c r="O98" s="164">
        <v>194</v>
      </c>
      <c r="P98" s="189">
        <f t="shared" si="14"/>
        <v>194</v>
      </c>
      <c r="Q98" s="164">
        <v>188</v>
      </c>
      <c r="R98" s="258">
        <f t="shared" si="15"/>
        <v>101.57068062827226</v>
      </c>
      <c r="S98" s="189">
        <f t="shared" si="16"/>
        <v>194</v>
      </c>
      <c r="T98" s="1" t="b">
        <f t="shared" si="17"/>
        <v>0</v>
      </c>
      <c r="W98" s="75">
        <f t="shared" si="18"/>
        <v>6</v>
      </c>
    </row>
    <row r="99" spans="1:23" ht="78.75">
      <c r="A99" s="127">
        <v>88</v>
      </c>
      <c r="B99" s="197">
        <v>920401</v>
      </c>
      <c r="C99" s="197" t="s">
        <v>523</v>
      </c>
      <c r="D99" s="24" t="s">
        <v>367</v>
      </c>
      <c r="E99" s="171">
        <v>141</v>
      </c>
      <c r="F99" s="171">
        <v>141</v>
      </c>
      <c r="G99" s="171">
        <v>139</v>
      </c>
      <c r="H99" s="188">
        <v>139</v>
      </c>
      <c r="I99" s="176">
        <f t="shared" si="19"/>
        <v>151</v>
      </c>
      <c r="J99" s="183">
        <v>140</v>
      </c>
      <c r="K99" s="145">
        <v>143</v>
      </c>
      <c r="L99" s="185">
        <f t="shared" si="11"/>
        <v>143</v>
      </c>
      <c r="M99" s="145">
        <f t="shared" si="12"/>
        <v>143</v>
      </c>
      <c r="N99" s="164">
        <f t="shared" si="13"/>
        <v>143</v>
      </c>
      <c r="O99" s="164">
        <v>143</v>
      </c>
      <c r="P99" s="189">
        <f t="shared" si="14"/>
        <v>143</v>
      </c>
      <c r="Q99" s="164">
        <v>134</v>
      </c>
      <c r="R99" s="258">
        <f t="shared" si="15"/>
        <v>102.14285714285715</v>
      </c>
      <c r="S99" s="189">
        <f t="shared" si="16"/>
        <v>143</v>
      </c>
      <c r="T99" s="1" t="b">
        <f t="shared" si="17"/>
        <v>0</v>
      </c>
      <c r="W99" s="75">
        <f t="shared" si="18"/>
        <v>9</v>
      </c>
    </row>
    <row r="100" spans="1:23" ht="94.5">
      <c r="A100" s="127">
        <v>89</v>
      </c>
      <c r="B100" s="197">
        <v>930401</v>
      </c>
      <c r="C100" s="197" t="s">
        <v>525</v>
      </c>
      <c r="D100" s="24" t="s">
        <v>368</v>
      </c>
      <c r="E100" s="171">
        <v>93</v>
      </c>
      <c r="F100" s="171">
        <v>93</v>
      </c>
      <c r="G100" s="171">
        <v>85</v>
      </c>
      <c r="H100" s="188">
        <v>68</v>
      </c>
      <c r="I100" s="176">
        <f t="shared" si="19"/>
        <v>105</v>
      </c>
      <c r="J100" s="183">
        <v>85</v>
      </c>
      <c r="K100" s="145">
        <v>94</v>
      </c>
      <c r="L100" s="185">
        <f t="shared" si="11"/>
        <v>94</v>
      </c>
      <c r="M100" s="145">
        <f t="shared" si="12"/>
        <v>94</v>
      </c>
      <c r="N100" s="164">
        <f t="shared" si="13"/>
        <v>94</v>
      </c>
      <c r="O100" s="164">
        <v>94</v>
      </c>
      <c r="P100" s="189">
        <f t="shared" si="14"/>
        <v>94</v>
      </c>
      <c r="Q100" s="164">
        <v>99</v>
      </c>
      <c r="R100" s="258">
        <f t="shared" si="15"/>
        <v>110.58823529411765</v>
      </c>
      <c r="S100" s="189">
        <f t="shared" si="16"/>
        <v>94</v>
      </c>
      <c r="T100" s="1" t="b">
        <f t="shared" si="17"/>
        <v>0</v>
      </c>
      <c r="W100" s="75">
        <f t="shared" si="18"/>
        <v>-5</v>
      </c>
    </row>
    <row r="101" spans="1:23" ht="63" customHeight="1">
      <c r="A101" s="127">
        <v>90</v>
      </c>
      <c r="B101" s="197">
        <v>940401</v>
      </c>
      <c r="C101" s="197" t="s">
        <v>454</v>
      </c>
      <c r="D101" s="24" t="s">
        <v>370</v>
      </c>
      <c r="E101" s="171">
        <v>42</v>
      </c>
      <c r="F101" s="171">
        <v>42</v>
      </c>
      <c r="G101" s="171">
        <v>44</v>
      </c>
      <c r="H101" s="188">
        <v>49</v>
      </c>
      <c r="I101" s="176">
        <f t="shared" si="19"/>
        <v>52</v>
      </c>
      <c r="J101" s="183">
        <v>44</v>
      </c>
      <c r="K101" s="145">
        <v>45</v>
      </c>
      <c r="L101" s="185">
        <f t="shared" si="11"/>
        <v>45</v>
      </c>
      <c r="M101" s="145">
        <f t="shared" si="12"/>
        <v>45</v>
      </c>
      <c r="N101" s="164">
        <f t="shared" si="13"/>
        <v>45</v>
      </c>
      <c r="O101" s="164">
        <v>45</v>
      </c>
      <c r="P101" s="189">
        <f t="shared" si="14"/>
        <v>45</v>
      </c>
      <c r="Q101" s="164">
        <v>41</v>
      </c>
      <c r="R101" s="258">
        <f t="shared" si="15"/>
        <v>102.27272727272727</v>
      </c>
      <c r="S101" s="189">
        <f t="shared" si="16"/>
        <v>45</v>
      </c>
      <c r="T101" s="1" t="b">
        <f t="shared" si="17"/>
        <v>0</v>
      </c>
      <c r="W101" s="75">
        <f t="shared" si="18"/>
        <v>4</v>
      </c>
    </row>
    <row r="102" spans="1:23" ht="94.5">
      <c r="A102" s="127">
        <v>91</v>
      </c>
      <c r="B102" s="197">
        <v>940402</v>
      </c>
      <c r="C102" s="197" t="s">
        <v>530</v>
      </c>
      <c r="D102" s="24" t="s">
        <v>371</v>
      </c>
      <c r="E102" s="171">
        <v>52</v>
      </c>
      <c r="F102" s="171">
        <v>52</v>
      </c>
      <c r="G102" s="171">
        <v>52</v>
      </c>
      <c r="H102" s="188">
        <v>50</v>
      </c>
      <c r="I102" s="176">
        <f t="shared" si="19"/>
        <v>48</v>
      </c>
      <c r="J102" s="183">
        <v>52</v>
      </c>
      <c r="K102" s="145">
        <v>51</v>
      </c>
      <c r="L102" s="185">
        <f t="shared" si="11"/>
        <v>51</v>
      </c>
      <c r="M102" s="145">
        <f t="shared" si="12"/>
        <v>51</v>
      </c>
      <c r="N102" s="164">
        <f t="shared" si="13"/>
        <v>51</v>
      </c>
      <c r="O102" s="164">
        <v>51</v>
      </c>
      <c r="P102" s="189">
        <f t="shared" si="14"/>
        <v>51</v>
      </c>
      <c r="Q102" s="164">
        <v>55</v>
      </c>
      <c r="R102" s="258">
        <f t="shared" si="15"/>
        <v>98.07692307692308</v>
      </c>
      <c r="S102" s="189">
        <f>ROUND(K102,0)</f>
        <v>51</v>
      </c>
      <c r="T102" s="1" t="b">
        <f>H102&gt;I102</f>
        <v>1</v>
      </c>
      <c r="U102" s="259" t="b">
        <f>K102&gt;Q102</f>
        <v>0</v>
      </c>
      <c r="W102" s="75">
        <f t="shared" si="18"/>
        <v>-4</v>
      </c>
    </row>
    <row r="103" spans="1:23" ht="78.75">
      <c r="A103" s="127">
        <v>92</v>
      </c>
      <c r="B103" s="197">
        <v>940403</v>
      </c>
      <c r="C103" s="197" t="s">
        <v>531</v>
      </c>
      <c r="D103" s="24" t="s">
        <v>372</v>
      </c>
      <c r="E103" s="171">
        <v>136</v>
      </c>
      <c r="F103" s="171">
        <v>136</v>
      </c>
      <c r="G103" s="171">
        <v>136</v>
      </c>
      <c r="H103" s="188">
        <v>136</v>
      </c>
      <c r="I103" s="176">
        <f t="shared" si="19"/>
        <v>168</v>
      </c>
      <c r="J103" s="183">
        <v>136</v>
      </c>
      <c r="K103" s="145">
        <v>144</v>
      </c>
      <c r="L103" s="185">
        <f t="shared" si="11"/>
        <v>144</v>
      </c>
      <c r="M103" s="145">
        <f t="shared" si="12"/>
        <v>144</v>
      </c>
      <c r="N103" s="164">
        <f t="shared" si="13"/>
        <v>144</v>
      </c>
      <c r="O103" s="164">
        <v>144</v>
      </c>
      <c r="P103" s="189">
        <f t="shared" si="14"/>
        <v>144</v>
      </c>
      <c r="Q103" s="164">
        <v>137</v>
      </c>
      <c r="R103" s="258">
        <f t="shared" si="15"/>
        <v>105.88235294117646</v>
      </c>
      <c r="S103" s="189">
        <f t="shared" si="16"/>
        <v>144</v>
      </c>
      <c r="T103" s="1" t="b">
        <f t="shared" si="17"/>
        <v>0</v>
      </c>
      <c r="W103" s="75">
        <f t="shared" si="18"/>
        <v>7</v>
      </c>
    </row>
    <row r="104" spans="1:23" ht="63">
      <c r="A104" s="127">
        <v>93</v>
      </c>
      <c r="B104" s="197">
        <v>940404</v>
      </c>
      <c r="C104" s="197" t="s">
        <v>532</v>
      </c>
      <c r="D104" s="24" t="s">
        <v>373</v>
      </c>
      <c r="E104" s="171">
        <v>124</v>
      </c>
      <c r="F104" s="171">
        <v>124</v>
      </c>
      <c r="G104" s="171">
        <v>119</v>
      </c>
      <c r="H104" s="188">
        <v>119</v>
      </c>
      <c r="I104" s="176">
        <f t="shared" si="19"/>
        <v>121</v>
      </c>
      <c r="J104" s="183">
        <v>122</v>
      </c>
      <c r="K104" s="145">
        <v>122</v>
      </c>
      <c r="L104" s="185">
        <f t="shared" si="11"/>
        <v>122</v>
      </c>
      <c r="M104" s="145">
        <f t="shared" si="12"/>
        <v>122</v>
      </c>
      <c r="N104" s="164">
        <f t="shared" si="13"/>
        <v>122</v>
      </c>
      <c r="O104" s="164">
        <v>122</v>
      </c>
      <c r="P104" s="189">
        <f t="shared" si="14"/>
        <v>122</v>
      </c>
      <c r="Q104" s="164">
        <v>111</v>
      </c>
      <c r="R104" s="258">
        <f t="shared" si="15"/>
        <v>100</v>
      </c>
      <c r="S104" s="189">
        <f t="shared" si="16"/>
        <v>122</v>
      </c>
      <c r="T104" s="1" t="b">
        <f t="shared" si="17"/>
        <v>0</v>
      </c>
      <c r="W104" s="75">
        <f t="shared" si="18"/>
        <v>11</v>
      </c>
    </row>
    <row r="105" spans="1:23" ht="63">
      <c r="A105" s="127">
        <v>94</v>
      </c>
      <c r="B105" s="197">
        <v>940405</v>
      </c>
      <c r="C105" s="197" t="s">
        <v>533</v>
      </c>
      <c r="D105" s="24" t="s">
        <v>374</v>
      </c>
      <c r="E105" s="145">
        <v>150</v>
      </c>
      <c r="F105" s="171">
        <v>150</v>
      </c>
      <c r="G105" s="171">
        <v>144</v>
      </c>
      <c r="H105" s="188">
        <v>132</v>
      </c>
      <c r="I105" s="176">
        <f t="shared" si="19"/>
        <v>172</v>
      </c>
      <c r="J105" s="183">
        <v>144</v>
      </c>
      <c r="K105" s="145">
        <v>154</v>
      </c>
      <c r="L105" s="185">
        <f t="shared" si="11"/>
        <v>154</v>
      </c>
      <c r="M105" s="145">
        <f t="shared" si="12"/>
        <v>154</v>
      </c>
      <c r="N105" s="164">
        <f t="shared" si="13"/>
        <v>154</v>
      </c>
      <c r="O105" s="164">
        <v>154</v>
      </c>
      <c r="P105" s="189">
        <f t="shared" si="14"/>
        <v>154</v>
      </c>
      <c r="Q105" s="164">
        <v>148</v>
      </c>
      <c r="R105" s="258">
        <f t="shared" si="15"/>
        <v>106.94444444444444</v>
      </c>
      <c r="S105" s="189">
        <f t="shared" si="16"/>
        <v>154</v>
      </c>
      <c r="T105" s="1" t="b">
        <f t="shared" si="17"/>
        <v>0</v>
      </c>
      <c r="W105" s="75">
        <f t="shared" si="18"/>
        <v>6</v>
      </c>
    </row>
    <row r="106" spans="1:23" ht="63">
      <c r="A106" s="127">
        <v>95</v>
      </c>
      <c r="B106" s="197">
        <v>940406</v>
      </c>
      <c r="C106" s="197" t="s">
        <v>534</v>
      </c>
      <c r="D106" s="24" t="s">
        <v>375</v>
      </c>
      <c r="E106" s="171">
        <v>123</v>
      </c>
      <c r="F106" s="171">
        <v>123</v>
      </c>
      <c r="G106" s="171">
        <v>121</v>
      </c>
      <c r="H106" s="188">
        <v>121</v>
      </c>
      <c r="I106" s="176">
        <f t="shared" si="19"/>
        <v>129</v>
      </c>
      <c r="J106" s="183">
        <v>122</v>
      </c>
      <c r="K106" s="145">
        <v>124</v>
      </c>
      <c r="L106" s="185">
        <f t="shared" si="11"/>
        <v>124</v>
      </c>
      <c r="M106" s="145">
        <f t="shared" si="12"/>
        <v>124</v>
      </c>
      <c r="N106" s="164">
        <f t="shared" si="13"/>
        <v>124</v>
      </c>
      <c r="O106" s="164">
        <v>124</v>
      </c>
      <c r="P106" s="189">
        <f>ROUND(K106,0)</f>
        <v>124</v>
      </c>
      <c r="Q106" s="164">
        <v>125</v>
      </c>
      <c r="R106" s="258">
        <f t="shared" si="15"/>
        <v>101.63934426229508</v>
      </c>
      <c r="S106" s="189">
        <f>ROUND(K106,0)</f>
        <v>124</v>
      </c>
      <c r="T106" s="1" t="b">
        <f t="shared" si="17"/>
        <v>0</v>
      </c>
      <c r="W106" s="75">
        <f t="shared" si="18"/>
        <v>-1</v>
      </c>
    </row>
    <row r="107" spans="1:23" ht="15.75">
      <c r="A107" s="199"/>
      <c r="B107" s="199"/>
      <c r="C107" s="199"/>
      <c r="D107" s="39" t="s">
        <v>12</v>
      </c>
      <c r="E107" s="203">
        <f aca="true" t="shared" si="20" ref="E107:J107">SUM(E12:E106)</f>
        <v>19187</v>
      </c>
      <c r="F107" s="203">
        <f t="shared" si="20"/>
        <v>19189</v>
      </c>
      <c r="G107" s="203">
        <f t="shared" si="20"/>
        <v>19216</v>
      </c>
      <c r="H107" s="257">
        <f t="shared" si="20"/>
        <v>19372</v>
      </c>
      <c r="I107" s="203">
        <f t="shared" si="20"/>
        <v>19199</v>
      </c>
      <c r="J107" s="257">
        <f t="shared" si="20"/>
        <v>19253</v>
      </c>
      <c r="K107" s="200">
        <f>ROUND((E107+F107+G107+I107)/4,0)</f>
        <v>19198</v>
      </c>
      <c r="L107" s="200">
        <f>SUM(L12:L106)</f>
        <v>19198</v>
      </c>
      <c r="M107" s="200">
        <f>SUM(M12:M106)</f>
        <v>19198</v>
      </c>
      <c r="O107" s="202">
        <f>SUM(O12:O106)</f>
        <v>19149</v>
      </c>
      <c r="P107" s="202">
        <f>SUM(P12:P106)</f>
        <v>19198</v>
      </c>
      <c r="Q107" s="22">
        <f>SUM(Q12:Q106)</f>
        <v>19044</v>
      </c>
      <c r="S107" s="202">
        <f>SUM(S12:S106)</f>
        <v>19198</v>
      </c>
      <c r="W107" s="75"/>
    </row>
    <row r="108" spans="1:13" ht="15.75">
      <c r="A108" s="33"/>
      <c r="B108" s="33"/>
      <c r="C108" s="33"/>
      <c r="D108" s="165"/>
      <c r="E108" s="166"/>
      <c r="F108" s="166"/>
      <c r="G108" s="166"/>
      <c r="H108" s="166"/>
      <c r="I108" s="166"/>
      <c r="J108" s="166"/>
      <c r="K108" s="167"/>
      <c r="L108" s="168"/>
      <c r="M108" s="169"/>
    </row>
    <row r="109" spans="1:13" ht="15.75">
      <c r="A109" s="32"/>
      <c r="B109" s="32"/>
      <c r="C109" s="32"/>
      <c r="D109" s="32"/>
      <c r="E109" s="159"/>
      <c r="F109" s="159"/>
      <c r="G109" s="159"/>
      <c r="H109" s="159"/>
      <c r="I109" s="159"/>
      <c r="J109" s="159"/>
      <c r="K109" s="170"/>
      <c r="L109" s="32"/>
      <c r="M109" s="32"/>
    </row>
    <row r="110" spans="1:13" ht="15.75">
      <c r="A110" s="364" t="s">
        <v>18</v>
      </c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</row>
  </sheetData>
  <sheetProtection selectLockedCells="1" selectUnlockedCells="1"/>
  <autoFilter ref="A10:W107"/>
  <mergeCells count="6">
    <mergeCell ref="A8:M8"/>
    <mergeCell ref="A10:A11"/>
    <mergeCell ref="D10:D11"/>
    <mergeCell ref="A110:M110"/>
    <mergeCell ref="B10:B11"/>
    <mergeCell ref="C10:C11"/>
  </mergeCells>
  <printOptions/>
  <pageMargins left="0.7875" right="0.39375" top="0.7479166666666667" bottom="0.39375" header="0.5118055555555555" footer="0.5118055555555555"/>
  <pageSetup fitToHeight="0" fitToWidth="1" horizontalDpi="300" verticalDpi="300" orientation="portrait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T86"/>
  <sheetViews>
    <sheetView view="pageBreakPreview" zoomScale="70" zoomScaleSheetLayoutView="70" zoomScalePageLayoutView="0" workbookViewId="0" topLeftCell="A1">
      <pane xSplit="4" ySplit="11" topLeftCell="E76" activePane="bottomRight" state="frozen"/>
      <selection pane="topLeft" activeCell="A1" sqref="A1"/>
      <selection pane="topRight" activeCell="C1" sqref="C1"/>
      <selection pane="bottomLeft" activeCell="A65" sqref="A65"/>
      <selection pane="bottomRight" activeCell="K12" sqref="K12:M82"/>
    </sheetView>
  </sheetViews>
  <sheetFormatPr defaultColWidth="9.140625" defaultRowHeight="15"/>
  <cols>
    <col min="1" max="1" width="5.140625" style="22" customWidth="1"/>
    <col min="2" max="2" width="12.00390625" style="22" hidden="1" customWidth="1"/>
    <col min="3" max="3" width="43.7109375" style="22" hidden="1" customWidth="1"/>
    <col min="4" max="4" width="56.421875" style="22" customWidth="1"/>
    <col min="5" max="5" width="11.00390625" style="157" customWidth="1"/>
    <col min="6" max="6" width="10.8515625" style="157" customWidth="1"/>
    <col min="7" max="7" width="11.00390625" style="157" customWidth="1"/>
    <col min="8" max="8" width="12.421875" style="157" hidden="1" customWidth="1"/>
    <col min="9" max="9" width="11.421875" style="157" customWidth="1"/>
    <col min="10" max="10" width="11.421875" style="157" hidden="1" customWidth="1"/>
    <col min="11" max="11" width="11.421875" style="201" customWidth="1"/>
    <col min="12" max="12" width="11.57421875" style="22" customWidth="1"/>
    <col min="13" max="13" width="12.421875" style="22" customWidth="1"/>
    <col min="14" max="17" width="9.140625" style="22" hidden="1" customWidth="1"/>
    <col min="18" max="20" width="9.140625" style="1" hidden="1" customWidth="1"/>
    <col min="21" max="16384" width="9.140625" style="1" customWidth="1"/>
  </cols>
  <sheetData>
    <row r="1" spans="1:13" ht="15.75">
      <c r="A1" s="30"/>
      <c r="B1" s="30"/>
      <c r="C1" s="30"/>
      <c r="D1" s="30"/>
      <c r="E1" s="159"/>
      <c r="F1" s="159"/>
      <c r="G1" s="158" t="s">
        <v>559</v>
      </c>
      <c r="H1" s="158"/>
      <c r="I1" s="158"/>
      <c r="J1" s="158"/>
      <c r="L1" s="32"/>
      <c r="M1" s="190"/>
    </row>
    <row r="2" spans="1:13" ht="30.75" customHeight="1">
      <c r="A2" s="31" t="s">
        <v>2</v>
      </c>
      <c r="B2" s="31"/>
      <c r="C2" s="31"/>
      <c r="D2" s="31"/>
      <c r="E2" s="159"/>
      <c r="F2" s="159"/>
      <c r="G2" s="158" t="s">
        <v>1</v>
      </c>
      <c r="H2" s="158"/>
      <c r="I2" s="158"/>
      <c r="J2" s="158"/>
      <c r="L2" s="32"/>
      <c r="M2" s="190"/>
    </row>
    <row r="3" spans="1:13" ht="29.25" customHeight="1">
      <c r="A3" s="31"/>
      <c r="B3" s="31"/>
      <c r="C3" s="31"/>
      <c r="D3" s="31"/>
      <c r="E3" s="159"/>
      <c r="F3" s="159"/>
      <c r="G3" s="158" t="s">
        <v>3</v>
      </c>
      <c r="H3" s="158"/>
      <c r="I3" s="158"/>
      <c r="J3" s="158"/>
      <c r="L3" s="30"/>
      <c r="M3" s="30"/>
    </row>
    <row r="4" spans="1:13" ht="15.75">
      <c r="A4" s="30"/>
      <c r="B4" s="30"/>
      <c r="C4" s="30"/>
      <c r="D4" s="30"/>
      <c r="E4" s="159"/>
      <c r="F4" s="159"/>
      <c r="G4" s="158" t="s">
        <v>4</v>
      </c>
      <c r="H4" s="158"/>
      <c r="I4" s="158"/>
      <c r="J4" s="158"/>
      <c r="L4" s="32"/>
      <c r="M4" s="190"/>
    </row>
    <row r="5" spans="1:13" ht="15.75">
      <c r="A5" s="30"/>
      <c r="B5" s="30"/>
      <c r="C5" s="30"/>
      <c r="D5" s="30"/>
      <c r="E5" s="159"/>
      <c r="F5" s="159"/>
      <c r="G5" s="158" t="s">
        <v>5</v>
      </c>
      <c r="H5" s="158"/>
      <c r="I5" s="158"/>
      <c r="J5" s="158"/>
      <c r="K5" s="158"/>
      <c r="L5" s="32"/>
      <c r="M5" s="190"/>
    </row>
    <row r="6" spans="1:13" ht="15.75">
      <c r="A6" s="30"/>
      <c r="B6" s="30"/>
      <c r="C6" s="30"/>
      <c r="D6" s="30"/>
      <c r="E6" s="159"/>
      <c r="F6" s="159"/>
      <c r="G6" s="158"/>
      <c r="H6" s="158"/>
      <c r="I6" s="158"/>
      <c r="J6" s="158"/>
      <c r="K6" s="158"/>
      <c r="L6" s="32"/>
      <c r="M6" s="190"/>
    </row>
    <row r="7" spans="1:13" ht="15.75">
      <c r="A7" s="33"/>
      <c r="B7" s="33"/>
      <c r="C7" s="33"/>
      <c r="D7" s="33"/>
      <c r="E7" s="159"/>
      <c r="F7" s="159"/>
      <c r="G7" s="159"/>
      <c r="H7" s="159"/>
      <c r="I7" s="159"/>
      <c r="J7" s="159"/>
      <c r="K7" s="170"/>
      <c r="L7" s="32"/>
      <c r="M7" s="32"/>
    </row>
    <row r="8" spans="1:13" ht="65.25" customHeight="1">
      <c r="A8" s="369" t="s">
        <v>627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</row>
    <row r="9" spans="1:13" ht="15.75" customHeight="1">
      <c r="A9" s="34"/>
      <c r="B9" s="34"/>
      <c r="C9" s="34"/>
      <c r="D9" s="34"/>
      <c r="E9" s="191"/>
      <c r="F9" s="191"/>
      <c r="G9" s="191"/>
      <c r="H9" s="191"/>
      <c r="I9" s="192"/>
      <c r="J9" s="192"/>
      <c r="K9" s="192"/>
      <c r="L9" s="32"/>
      <c r="M9" s="32"/>
    </row>
    <row r="10" spans="1:17" ht="40.5" customHeight="1">
      <c r="A10" s="367" t="s">
        <v>6</v>
      </c>
      <c r="B10" s="365" t="s">
        <v>456</v>
      </c>
      <c r="C10" s="365" t="s">
        <v>455</v>
      </c>
      <c r="D10" s="367" t="s">
        <v>7</v>
      </c>
      <c r="E10" s="138" t="s">
        <v>21</v>
      </c>
      <c r="F10" s="139"/>
      <c r="G10" s="139"/>
      <c r="H10" s="139"/>
      <c r="I10" s="139"/>
      <c r="J10" s="139"/>
      <c r="K10" s="139"/>
      <c r="L10" s="139"/>
      <c r="M10" s="140"/>
      <c r="N10" s="22" t="s">
        <v>609</v>
      </c>
      <c r="O10" s="22" t="s">
        <v>610</v>
      </c>
      <c r="P10" s="22" t="s">
        <v>623</v>
      </c>
      <c r="Q10" s="22" t="s">
        <v>624</v>
      </c>
    </row>
    <row r="11" spans="1:13" ht="51.75" customHeight="1">
      <c r="A11" s="367"/>
      <c r="B11" s="366"/>
      <c r="C11" s="366"/>
      <c r="D11" s="367"/>
      <c r="E11" s="141" t="s">
        <v>613</v>
      </c>
      <c r="F11" s="141" t="s">
        <v>614</v>
      </c>
      <c r="G11" s="141" t="s">
        <v>615</v>
      </c>
      <c r="H11" s="246" t="s">
        <v>644</v>
      </c>
      <c r="I11" s="141" t="s">
        <v>616</v>
      </c>
      <c r="J11" s="246" t="s">
        <v>645</v>
      </c>
      <c r="K11" s="141" t="s">
        <v>8</v>
      </c>
      <c r="L11" s="35" t="s">
        <v>293</v>
      </c>
      <c r="M11" s="35" t="s">
        <v>617</v>
      </c>
    </row>
    <row r="12" spans="1:20" ht="47.25">
      <c r="A12" s="127">
        <v>1</v>
      </c>
      <c r="B12" s="197">
        <v>510001</v>
      </c>
      <c r="C12" s="197" t="s">
        <v>457</v>
      </c>
      <c r="D12" s="24" t="s">
        <v>294</v>
      </c>
      <c r="E12" s="131">
        <v>36</v>
      </c>
      <c r="F12" s="131">
        <v>36</v>
      </c>
      <c r="G12" s="131">
        <v>36</v>
      </c>
      <c r="H12" s="182">
        <v>36</v>
      </c>
      <c r="I12" s="131">
        <f>(K12*4)-(E12+F12+G12)</f>
        <v>36</v>
      </c>
      <c r="J12" s="182">
        <v>36</v>
      </c>
      <c r="K12" s="145">
        <v>36</v>
      </c>
      <c r="L12" s="145">
        <f>ROUND(K12,0)</f>
        <v>36</v>
      </c>
      <c r="M12" s="145">
        <f>ROUND(K12,0)</f>
        <v>36</v>
      </c>
      <c r="N12" s="164">
        <f>ROUND((E12+F12+G12+I12)/4,1)</f>
        <v>36</v>
      </c>
      <c r="O12" s="189">
        <v>36</v>
      </c>
      <c r="P12" s="189">
        <f>ROUND(K12,0)</f>
        <v>36</v>
      </c>
      <c r="Q12" s="164">
        <v>36</v>
      </c>
      <c r="R12" s="164" t="b">
        <f>H12&gt;I12</f>
        <v>0</v>
      </c>
      <c r="S12" s="164" t="b">
        <f>K12&gt;Q12</f>
        <v>0</v>
      </c>
      <c r="T12" s="15"/>
    </row>
    <row r="13" spans="1:20" ht="47.25">
      <c r="A13" s="127">
        <v>2</v>
      </c>
      <c r="B13" s="197">
        <v>510004</v>
      </c>
      <c r="C13" s="197" t="s">
        <v>443</v>
      </c>
      <c r="D13" s="24" t="s">
        <v>295</v>
      </c>
      <c r="E13" s="131">
        <v>5</v>
      </c>
      <c r="F13" s="131">
        <v>5</v>
      </c>
      <c r="G13" s="131">
        <v>4</v>
      </c>
      <c r="H13" s="182">
        <v>3</v>
      </c>
      <c r="I13" s="131">
        <f>(K13*4)-(E13+F13+G13)</f>
        <v>6</v>
      </c>
      <c r="J13" s="182">
        <v>4</v>
      </c>
      <c r="K13" s="145">
        <v>5</v>
      </c>
      <c r="L13" s="145">
        <f aca="true" t="shared" si="0" ref="L13:L76">ROUND(K13,0)</f>
        <v>5</v>
      </c>
      <c r="M13" s="145">
        <f aca="true" t="shared" si="1" ref="M13:M76">ROUND(K13,0)</f>
        <v>5</v>
      </c>
      <c r="N13" s="164">
        <f aca="true" t="shared" si="2" ref="N13:N76">ROUND((E13+F13+G13+I13)/4,1)</f>
        <v>5</v>
      </c>
      <c r="O13" s="75">
        <v>5</v>
      </c>
      <c r="P13" s="189">
        <f aca="true" t="shared" si="3" ref="P13:P76">ROUND(K13,0)</f>
        <v>5</v>
      </c>
      <c r="Q13" s="164">
        <v>7</v>
      </c>
      <c r="R13" s="164" t="b">
        <f aca="true" t="shared" si="4" ref="R13:R76">H13&gt;I13</f>
        <v>0</v>
      </c>
      <c r="S13" s="164" t="b">
        <f aca="true" t="shared" si="5" ref="S13:S76">K13&gt;Q13</f>
        <v>0</v>
      </c>
      <c r="T13" s="15"/>
    </row>
    <row r="14" spans="1:20" ht="63">
      <c r="A14" s="127">
        <v>3</v>
      </c>
      <c r="B14" s="197">
        <v>520001</v>
      </c>
      <c r="C14" s="197" t="s">
        <v>459</v>
      </c>
      <c r="D14" s="24" t="s">
        <v>296</v>
      </c>
      <c r="E14" s="131">
        <v>62</v>
      </c>
      <c r="F14" s="131">
        <v>62</v>
      </c>
      <c r="G14" s="131">
        <v>59</v>
      </c>
      <c r="H14" s="182">
        <v>54</v>
      </c>
      <c r="I14" s="131">
        <f aca="true" t="shared" si="6" ref="I14:I76">(K14*4)-(E14+F14+G14)</f>
        <v>73</v>
      </c>
      <c r="J14" s="182">
        <v>59</v>
      </c>
      <c r="K14" s="145">
        <v>64</v>
      </c>
      <c r="L14" s="145">
        <f t="shared" si="0"/>
        <v>64</v>
      </c>
      <c r="M14" s="145">
        <f t="shared" si="1"/>
        <v>64</v>
      </c>
      <c r="N14" s="164">
        <f t="shared" si="2"/>
        <v>64</v>
      </c>
      <c r="O14" s="189">
        <v>64</v>
      </c>
      <c r="P14" s="189">
        <f t="shared" si="3"/>
        <v>64</v>
      </c>
      <c r="Q14" s="164">
        <v>77</v>
      </c>
      <c r="R14" s="164" t="b">
        <f t="shared" si="4"/>
        <v>0</v>
      </c>
      <c r="S14" s="164" t="b">
        <f t="shared" si="5"/>
        <v>0</v>
      </c>
      <c r="T14" s="15"/>
    </row>
    <row r="15" spans="1:20" ht="63">
      <c r="A15" s="127">
        <v>4</v>
      </c>
      <c r="B15" s="197">
        <v>530001</v>
      </c>
      <c r="C15" s="197" t="s">
        <v>461</v>
      </c>
      <c r="D15" s="24" t="s">
        <v>377</v>
      </c>
      <c r="E15" s="131">
        <v>35</v>
      </c>
      <c r="F15" s="131">
        <v>35</v>
      </c>
      <c r="G15" s="131">
        <v>36</v>
      </c>
      <c r="H15" s="182">
        <v>38</v>
      </c>
      <c r="I15" s="131">
        <v>35</v>
      </c>
      <c r="J15" s="182">
        <v>36</v>
      </c>
      <c r="K15" s="145">
        <v>35</v>
      </c>
      <c r="L15" s="145">
        <f t="shared" si="0"/>
        <v>35</v>
      </c>
      <c r="M15" s="145">
        <f t="shared" si="1"/>
        <v>35</v>
      </c>
      <c r="N15" s="164">
        <f t="shared" si="2"/>
        <v>35.3</v>
      </c>
      <c r="O15" s="189" t="e">
        <v>#N/A</v>
      </c>
      <c r="P15" s="189">
        <f t="shared" si="3"/>
        <v>35</v>
      </c>
      <c r="Q15" s="164">
        <v>34</v>
      </c>
      <c r="R15" s="164" t="b">
        <f>H15&gt;I15</f>
        <v>1</v>
      </c>
      <c r="S15" s="164" t="b">
        <f>K15&gt;Q15</f>
        <v>1</v>
      </c>
      <c r="T15" s="15">
        <f>H15-I15</f>
        <v>3</v>
      </c>
    </row>
    <row r="16" spans="1:20" ht="63">
      <c r="A16" s="127">
        <v>5</v>
      </c>
      <c r="B16" s="197">
        <v>540001</v>
      </c>
      <c r="C16" s="197" t="s">
        <v>463</v>
      </c>
      <c r="D16" s="24" t="s">
        <v>298</v>
      </c>
      <c r="E16" s="131">
        <v>17</v>
      </c>
      <c r="F16" s="131">
        <v>17</v>
      </c>
      <c r="G16" s="131">
        <v>16</v>
      </c>
      <c r="H16" s="182">
        <v>15</v>
      </c>
      <c r="I16" s="131">
        <f t="shared" si="6"/>
        <v>18</v>
      </c>
      <c r="J16" s="182">
        <v>16</v>
      </c>
      <c r="K16" s="145">
        <v>17</v>
      </c>
      <c r="L16" s="145">
        <f t="shared" si="0"/>
        <v>17</v>
      </c>
      <c r="M16" s="145">
        <f t="shared" si="1"/>
        <v>17</v>
      </c>
      <c r="N16" s="164">
        <f t="shared" si="2"/>
        <v>17</v>
      </c>
      <c r="O16" s="189">
        <v>17</v>
      </c>
      <c r="P16" s="189">
        <f t="shared" si="3"/>
        <v>17</v>
      </c>
      <c r="Q16" s="164">
        <v>20</v>
      </c>
      <c r="R16" s="164" t="b">
        <f t="shared" si="4"/>
        <v>0</v>
      </c>
      <c r="S16" s="164" t="b">
        <f t="shared" si="5"/>
        <v>0</v>
      </c>
      <c r="T16" s="15"/>
    </row>
    <row r="17" spans="1:20" ht="47.25">
      <c r="A17" s="127">
        <v>6</v>
      </c>
      <c r="B17" s="197">
        <v>540002</v>
      </c>
      <c r="C17" s="197" t="s">
        <v>444</v>
      </c>
      <c r="D17" s="24" t="s">
        <v>299</v>
      </c>
      <c r="E17" s="131">
        <v>6</v>
      </c>
      <c r="F17" s="131">
        <v>6</v>
      </c>
      <c r="G17" s="131">
        <v>6</v>
      </c>
      <c r="H17" s="182">
        <v>6</v>
      </c>
      <c r="I17" s="131">
        <f>H17</f>
        <v>6</v>
      </c>
      <c r="J17" s="182">
        <v>6</v>
      </c>
      <c r="K17" s="145">
        <f>J17</f>
        <v>6</v>
      </c>
      <c r="L17" s="145">
        <f t="shared" si="0"/>
        <v>6</v>
      </c>
      <c r="M17" s="145">
        <f t="shared" si="1"/>
        <v>6</v>
      </c>
      <c r="N17" s="164">
        <f t="shared" si="2"/>
        <v>6</v>
      </c>
      <c r="O17" s="75">
        <v>6</v>
      </c>
      <c r="P17" s="189">
        <f t="shared" si="3"/>
        <v>6</v>
      </c>
      <c r="Q17" s="164">
        <v>5</v>
      </c>
      <c r="R17" s="164" t="b">
        <f t="shared" si="4"/>
        <v>0</v>
      </c>
      <c r="S17" s="164" t="b">
        <f t="shared" si="5"/>
        <v>1</v>
      </c>
      <c r="T17" s="15"/>
    </row>
    <row r="18" spans="1:20" ht="63">
      <c r="A18" s="127">
        <v>7</v>
      </c>
      <c r="B18" s="197">
        <v>550002</v>
      </c>
      <c r="C18" s="197" t="s">
        <v>464</v>
      </c>
      <c r="D18" s="24" t="s">
        <v>300</v>
      </c>
      <c r="E18" s="131">
        <v>54</v>
      </c>
      <c r="F18" s="131">
        <v>54</v>
      </c>
      <c r="G18" s="131">
        <v>54</v>
      </c>
      <c r="H18" s="182">
        <v>56</v>
      </c>
      <c r="I18" s="131">
        <f t="shared" si="6"/>
        <v>50</v>
      </c>
      <c r="J18" s="182">
        <v>55</v>
      </c>
      <c r="K18" s="145">
        <v>53</v>
      </c>
      <c r="L18" s="145">
        <f t="shared" si="0"/>
        <v>53</v>
      </c>
      <c r="M18" s="145">
        <f t="shared" si="1"/>
        <v>53</v>
      </c>
      <c r="N18" s="164">
        <f t="shared" si="2"/>
        <v>53</v>
      </c>
      <c r="O18" s="189">
        <v>53</v>
      </c>
      <c r="P18" s="189">
        <f t="shared" si="3"/>
        <v>53</v>
      </c>
      <c r="Q18" s="164">
        <v>62</v>
      </c>
      <c r="R18" s="164" t="b">
        <f t="shared" si="4"/>
        <v>1</v>
      </c>
      <c r="S18" s="164" t="b">
        <f t="shared" si="5"/>
        <v>0</v>
      </c>
      <c r="T18" s="15"/>
    </row>
    <row r="19" spans="1:20" ht="63">
      <c r="A19" s="127">
        <v>8</v>
      </c>
      <c r="B19" s="197">
        <v>560001</v>
      </c>
      <c r="C19" s="197" t="s">
        <v>466</v>
      </c>
      <c r="D19" s="24" t="s">
        <v>378</v>
      </c>
      <c r="E19" s="131">
        <v>28</v>
      </c>
      <c r="F19" s="131">
        <v>28</v>
      </c>
      <c r="G19" s="131">
        <v>28</v>
      </c>
      <c r="H19" s="182">
        <v>29</v>
      </c>
      <c r="I19" s="131">
        <f t="shared" si="6"/>
        <v>28</v>
      </c>
      <c r="J19" s="182">
        <v>28</v>
      </c>
      <c r="K19" s="145">
        <v>28</v>
      </c>
      <c r="L19" s="145">
        <f t="shared" si="0"/>
        <v>28</v>
      </c>
      <c r="M19" s="145">
        <f t="shared" si="1"/>
        <v>28</v>
      </c>
      <c r="N19" s="164">
        <f t="shared" si="2"/>
        <v>28</v>
      </c>
      <c r="O19" s="189">
        <v>28</v>
      </c>
      <c r="P19" s="189">
        <f t="shared" si="3"/>
        <v>28</v>
      </c>
      <c r="Q19" s="164">
        <v>28</v>
      </c>
      <c r="R19" s="164" t="b">
        <f t="shared" si="4"/>
        <v>1</v>
      </c>
      <c r="S19" s="164" t="b">
        <f t="shared" si="5"/>
        <v>0</v>
      </c>
      <c r="T19" s="15"/>
    </row>
    <row r="20" spans="1:20" ht="47.25">
      <c r="A20" s="127">
        <v>9</v>
      </c>
      <c r="B20" s="197">
        <v>580003</v>
      </c>
      <c r="C20" s="197" t="s">
        <v>468</v>
      </c>
      <c r="D20" s="24" t="s">
        <v>14</v>
      </c>
      <c r="E20" s="131">
        <v>63</v>
      </c>
      <c r="F20" s="131">
        <v>63</v>
      </c>
      <c r="G20" s="131">
        <v>60</v>
      </c>
      <c r="H20" s="182">
        <v>60</v>
      </c>
      <c r="I20" s="131">
        <f t="shared" si="6"/>
        <v>66</v>
      </c>
      <c r="J20" s="182">
        <v>62</v>
      </c>
      <c r="K20" s="145">
        <v>63</v>
      </c>
      <c r="L20" s="145">
        <f t="shared" si="0"/>
        <v>63</v>
      </c>
      <c r="M20" s="145">
        <f t="shared" si="1"/>
        <v>63</v>
      </c>
      <c r="N20" s="164">
        <f t="shared" si="2"/>
        <v>63</v>
      </c>
      <c r="O20" s="189">
        <v>63</v>
      </c>
      <c r="P20" s="189">
        <f t="shared" si="3"/>
        <v>63</v>
      </c>
      <c r="Q20" s="164">
        <v>56</v>
      </c>
      <c r="R20" s="164" t="b">
        <f t="shared" si="4"/>
        <v>0</v>
      </c>
      <c r="S20" s="164" t="b">
        <f t="shared" si="5"/>
        <v>1</v>
      </c>
      <c r="T20" s="15"/>
    </row>
    <row r="21" spans="1:20" ht="47.25">
      <c r="A21" s="127">
        <v>10</v>
      </c>
      <c r="B21" s="197">
        <v>580006</v>
      </c>
      <c r="C21" s="197" t="s">
        <v>469</v>
      </c>
      <c r="D21" s="24" t="s">
        <v>555</v>
      </c>
      <c r="E21" s="131">
        <v>4</v>
      </c>
      <c r="F21" s="131">
        <v>4</v>
      </c>
      <c r="G21" s="131">
        <v>4</v>
      </c>
      <c r="H21" s="182">
        <v>5</v>
      </c>
      <c r="I21" s="131">
        <f>H21</f>
        <v>5</v>
      </c>
      <c r="J21" s="182">
        <v>4</v>
      </c>
      <c r="K21" s="145">
        <f>J21</f>
        <v>4</v>
      </c>
      <c r="L21" s="145">
        <f t="shared" si="0"/>
        <v>4</v>
      </c>
      <c r="M21" s="145">
        <f t="shared" si="1"/>
        <v>4</v>
      </c>
      <c r="N21" s="164">
        <f t="shared" si="2"/>
        <v>4.3</v>
      </c>
      <c r="O21" s="75">
        <v>4</v>
      </c>
      <c r="P21" s="189">
        <f t="shared" si="3"/>
        <v>4</v>
      </c>
      <c r="Q21" s="164">
        <v>1</v>
      </c>
      <c r="R21" s="164" t="b">
        <f t="shared" si="4"/>
        <v>0</v>
      </c>
      <c r="S21" s="164" t="b">
        <f t="shared" si="5"/>
        <v>1</v>
      </c>
      <c r="T21" s="15"/>
    </row>
    <row r="22" spans="1:20" ht="63">
      <c r="A22" s="127">
        <v>11</v>
      </c>
      <c r="B22" s="197">
        <v>590004</v>
      </c>
      <c r="C22" s="197" t="s">
        <v>471</v>
      </c>
      <c r="D22" s="24" t="s">
        <v>303</v>
      </c>
      <c r="E22" s="131">
        <v>46</v>
      </c>
      <c r="F22" s="131">
        <v>46</v>
      </c>
      <c r="G22" s="131">
        <v>47</v>
      </c>
      <c r="H22" s="182">
        <v>51</v>
      </c>
      <c r="I22" s="131">
        <f t="shared" si="6"/>
        <v>45</v>
      </c>
      <c r="J22" s="182">
        <v>48</v>
      </c>
      <c r="K22" s="145">
        <v>46</v>
      </c>
      <c r="L22" s="145">
        <f t="shared" si="0"/>
        <v>46</v>
      </c>
      <c r="M22" s="145">
        <f t="shared" si="1"/>
        <v>46</v>
      </c>
      <c r="N22" s="164">
        <f t="shared" si="2"/>
        <v>46</v>
      </c>
      <c r="O22" s="189">
        <v>46</v>
      </c>
      <c r="P22" s="189">
        <f t="shared" si="3"/>
        <v>46</v>
      </c>
      <c r="Q22" s="164">
        <v>47</v>
      </c>
      <c r="R22" s="164" t="b">
        <f t="shared" si="4"/>
        <v>1</v>
      </c>
      <c r="S22" s="164" t="b">
        <f t="shared" si="5"/>
        <v>0</v>
      </c>
      <c r="T22" s="15"/>
    </row>
    <row r="23" spans="1:20" ht="63">
      <c r="A23" s="127">
        <v>12</v>
      </c>
      <c r="B23" s="197">
        <v>600003</v>
      </c>
      <c r="C23" s="197" t="s">
        <v>472</v>
      </c>
      <c r="D23" s="24" t="s">
        <v>304</v>
      </c>
      <c r="E23" s="131">
        <v>68</v>
      </c>
      <c r="F23" s="131">
        <v>68</v>
      </c>
      <c r="G23" s="131">
        <v>66</v>
      </c>
      <c r="H23" s="182">
        <v>63</v>
      </c>
      <c r="I23" s="131">
        <f t="shared" si="6"/>
        <v>78</v>
      </c>
      <c r="J23" s="182">
        <v>66</v>
      </c>
      <c r="K23" s="145">
        <v>70</v>
      </c>
      <c r="L23" s="145">
        <f t="shared" si="0"/>
        <v>70</v>
      </c>
      <c r="M23" s="145">
        <f t="shared" si="1"/>
        <v>70</v>
      </c>
      <c r="N23" s="164">
        <f t="shared" si="2"/>
        <v>70</v>
      </c>
      <c r="O23" s="189">
        <v>70</v>
      </c>
      <c r="P23" s="189">
        <f t="shared" si="3"/>
        <v>70</v>
      </c>
      <c r="Q23" s="164">
        <v>69</v>
      </c>
      <c r="R23" s="164" t="b">
        <f t="shared" si="4"/>
        <v>0</v>
      </c>
      <c r="S23" s="164" t="b">
        <f t="shared" si="5"/>
        <v>1</v>
      </c>
      <c r="T23" s="15"/>
    </row>
    <row r="24" spans="1:20" ht="63">
      <c r="A24" s="127">
        <v>13</v>
      </c>
      <c r="B24" s="197">
        <v>610006</v>
      </c>
      <c r="C24" s="197" t="s">
        <v>474</v>
      </c>
      <c r="D24" s="24" t="s">
        <v>305</v>
      </c>
      <c r="E24" s="131">
        <v>83</v>
      </c>
      <c r="F24" s="131">
        <v>83</v>
      </c>
      <c r="G24" s="131">
        <v>88</v>
      </c>
      <c r="H24" s="182">
        <v>98</v>
      </c>
      <c r="I24" s="131">
        <f t="shared" si="6"/>
        <v>78</v>
      </c>
      <c r="J24" s="182">
        <v>88</v>
      </c>
      <c r="K24" s="145">
        <v>83</v>
      </c>
      <c r="L24" s="145">
        <f t="shared" si="0"/>
        <v>83</v>
      </c>
      <c r="M24" s="145">
        <f t="shared" si="1"/>
        <v>83</v>
      </c>
      <c r="N24" s="164">
        <f t="shared" si="2"/>
        <v>83</v>
      </c>
      <c r="O24" s="189">
        <v>83</v>
      </c>
      <c r="P24" s="189">
        <f t="shared" si="3"/>
        <v>83</v>
      </c>
      <c r="Q24" s="164">
        <v>78</v>
      </c>
      <c r="R24" s="164" t="b">
        <f t="shared" si="4"/>
        <v>1</v>
      </c>
      <c r="S24" s="164" t="b">
        <f t="shared" si="5"/>
        <v>1</v>
      </c>
      <c r="T24" s="15">
        <f>H24-I24</f>
        <v>20</v>
      </c>
    </row>
    <row r="25" spans="1:20" ht="63">
      <c r="A25" s="127">
        <v>14</v>
      </c>
      <c r="B25" s="197">
        <v>620030</v>
      </c>
      <c r="C25" s="197" t="s">
        <v>536</v>
      </c>
      <c r="D25" s="24" t="s">
        <v>379</v>
      </c>
      <c r="E25" s="131">
        <v>88</v>
      </c>
      <c r="F25" s="131">
        <v>88</v>
      </c>
      <c r="G25" s="131">
        <v>88</v>
      </c>
      <c r="H25" s="182">
        <v>88</v>
      </c>
      <c r="I25" s="131">
        <f t="shared" si="6"/>
        <v>88</v>
      </c>
      <c r="J25" s="182">
        <v>88</v>
      </c>
      <c r="K25" s="145">
        <v>88</v>
      </c>
      <c r="L25" s="145">
        <f t="shared" si="0"/>
        <v>88</v>
      </c>
      <c r="M25" s="145">
        <f t="shared" si="1"/>
        <v>88</v>
      </c>
      <c r="N25" s="164">
        <f t="shared" si="2"/>
        <v>88</v>
      </c>
      <c r="O25" s="189">
        <v>88</v>
      </c>
      <c r="P25" s="189">
        <f t="shared" si="3"/>
        <v>88</v>
      </c>
      <c r="Q25" s="164">
        <v>88</v>
      </c>
      <c r="R25" s="164" t="b">
        <f t="shared" si="4"/>
        <v>0</v>
      </c>
      <c r="S25" s="164" t="b">
        <f t="shared" si="5"/>
        <v>0</v>
      </c>
      <c r="T25" s="15"/>
    </row>
    <row r="26" spans="1:20" ht="47.25">
      <c r="A26" s="127">
        <v>15</v>
      </c>
      <c r="B26" s="197">
        <v>640006</v>
      </c>
      <c r="C26" s="197" t="s">
        <v>476</v>
      </c>
      <c r="D26" s="24" t="s">
        <v>306</v>
      </c>
      <c r="E26" s="131">
        <v>31</v>
      </c>
      <c r="F26" s="131">
        <v>31</v>
      </c>
      <c r="G26" s="131">
        <v>31</v>
      </c>
      <c r="H26" s="182">
        <v>31</v>
      </c>
      <c r="I26" s="131">
        <f t="shared" si="6"/>
        <v>35</v>
      </c>
      <c r="J26" s="182">
        <v>31</v>
      </c>
      <c r="K26" s="145">
        <v>32</v>
      </c>
      <c r="L26" s="145">
        <f t="shared" si="0"/>
        <v>32</v>
      </c>
      <c r="M26" s="145">
        <f t="shared" si="1"/>
        <v>32</v>
      </c>
      <c r="N26" s="164">
        <f t="shared" si="2"/>
        <v>32</v>
      </c>
      <c r="O26" s="189">
        <v>32</v>
      </c>
      <c r="P26" s="189">
        <f t="shared" si="3"/>
        <v>32</v>
      </c>
      <c r="Q26" s="164">
        <v>29</v>
      </c>
      <c r="R26" s="164" t="b">
        <f t="shared" si="4"/>
        <v>0</v>
      </c>
      <c r="S26" s="164" t="b">
        <f t="shared" si="5"/>
        <v>1</v>
      </c>
      <c r="T26" s="15"/>
    </row>
    <row r="27" spans="1:20" ht="47.25" customHeight="1">
      <c r="A27" s="127">
        <v>16</v>
      </c>
      <c r="B27" s="197">
        <v>640007</v>
      </c>
      <c r="C27" s="197" t="s">
        <v>477</v>
      </c>
      <c r="D27" s="24" t="s">
        <v>307</v>
      </c>
      <c r="E27" s="131">
        <v>23</v>
      </c>
      <c r="F27" s="131">
        <v>23</v>
      </c>
      <c r="G27" s="131">
        <v>24</v>
      </c>
      <c r="H27" s="182">
        <v>25</v>
      </c>
      <c r="I27" s="131">
        <f t="shared" si="6"/>
        <v>22</v>
      </c>
      <c r="J27" s="182">
        <v>24</v>
      </c>
      <c r="K27" s="145">
        <v>23</v>
      </c>
      <c r="L27" s="145">
        <f t="shared" si="0"/>
        <v>23</v>
      </c>
      <c r="M27" s="145">
        <f t="shared" si="1"/>
        <v>23</v>
      </c>
      <c r="N27" s="164">
        <f t="shared" si="2"/>
        <v>23</v>
      </c>
      <c r="O27" s="189">
        <v>23</v>
      </c>
      <c r="P27" s="189">
        <f t="shared" si="3"/>
        <v>23</v>
      </c>
      <c r="Q27" s="164">
        <v>27</v>
      </c>
      <c r="R27" s="164" t="b">
        <f t="shared" si="4"/>
        <v>1</v>
      </c>
      <c r="S27" s="164" t="b">
        <f t="shared" si="5"/>
        <v>0</v>
      </c>
      <c r="T27" s="15"/>
    </row>
    <row r="28" spans="1:20" ht="47.25">
      <c r="A28" s="127">
        <v>17</v>
      </c>
      <c r="B28" s="197">
        <v>650005</v>
      </c>
      <c r="C28" s="197" t="s">
        <v>447</v>
      </c>
      <c r="D28" s="24" t="s">
        <v>308</v>
      </c>
      <c r="E28" s="176">
        <v>12</v>
      </c>
      <c r="F28" s="176">
        <v>12</v>
      </c>
      <c r="G28" s="176">
        <v>12</v>
      </c>
      <c r="H28" s="183">
        <v>13</v>
      </c>
      <c r="I28" s="131">
        <f>H28</f>
        <v>13</v>
      </c>
      <c r="J28" s="182">
        <v>12</v>
      </c>
      <c r="K28" s="145">
        <f>J28</f>
        <v>12</v>
      </c>
      <c r="L28" s="145">
        <f t="shared" si="0"/>
        <v>12</v>
      </c>
      <c r="M28" s="145">
        <f t="shared" si="1"/>
        <v>12</v>
      </c>
      <c r="N28" s="164">
        <f t="shared" si="2"/>
        <v>12.3</v>
      </c>
      <c r="O28" s="75">
        <v>12</v>
      </c>
      <c r="P28" s="189">
        <f t="shared" si="3"/>
        <v>12</v>
      </c>
      <c r="Q28" s="164">
        <v>9</v>
      </c>
      <c r="R28" s="164" t="b">
        <f t="shared" si="4"/>
        <v>0</v>
      </c>
      <c r="S28" s="164" t="b">
        <f t="shared" si="5"/>
        <v>1</v>
      </c>
      <c r="T28" s="15"/>
    </row>
    <row r="29" spans="1:20" ht="47.25">
      <c r="A29" s="127">
        <v>18</v>
      </c>
      <c r="B29" s="197">
        <v>650006</v>
      </c>
      <c r="C29" s="197" t="s">
        <v>479</v>
      </c>
      <c r="D29" s="24" t="s">
        <v>309</v>
      </c>
      <c r="E29" s="177">
        <v>43</v>
      </c>
      <c r="F29" s="131">
        <v>43</v>
      </c>
      <c r="G29" s="131">
        <v>43</v>
      </c>
      <c r="H29" s="182">
        <v>36</v>
      </c>
      <c r="I29" s="131">
        <f t="shared" si="6"/>
        <v>43</v>
      </c>
      <c r="J29" s="182">
        <v>41</v>
      </c>
      <c r="K29" s="145">
        <v>43</v>
      </c>
      <c r="L29" s="145">
        <f t="shared" si="0"/>
        <v>43</v>
      </c>
      <c r="M29" s="145">
        <f t="shared" si="1"/>
        <v>43</v>
      </c>
      <c r="N29" s="164">
        <f t="shared" si="2"/>
        <v>43</v>
      </c>
      <c r="O29" s="189">
        <v>43</v>
      </c>
      <c r="P29" s="189">
        <f t="shared" si="3"/>
        <v>43</v>
      </c>
      <c r="Q29" s="164">
        <v>44</v>
      </c>
      <c r="R29" s="164" t="b">
        <f t="shared" si="4"/>
        <v>0</v>
      </c>
      <c r="S29" s="164" t="b">
        <f t="shared" si="5"/>
        <v>0</v>
      </c>
      <c r="T29" s="15"/>
    </row>
    <row r="30" spans="1:20" ht="47.25">
      <c r="A30" s="127">
        <v>19</v>
      </c>
      <c r="B30" s="197">
        <v>660003</v>
      </c>
      <c r="C30" s="197" t="s">
        <v>480</v>
      </c>
      <c r="D30" s="24" t="s">
        <v>310</v>
      </c>
      <c r="E30" s="131">
        <v>57</v>
      </c>
      <c r="F30" s="131">
        <v>57</v>
      </c>
      <c r="G30" s="131">
        <v>55</v>
      </c>
      <c r="H30" s="182">
        <v>51</v>
      </c>
      <c r="I30" s="131">
        <f t="shared" si="6"/>
        <v>35</v>
      </c>
      <c r="J30" s="182">
        <v>55</v>
      </c>
      <c r="K30" s="145">
        <v>51</v>
      </c>
      <c r="L30" s="145">
        <f t="shared" si="0"/>
        <v>51</v>
      </c>
      <c r="M30" s="145">
        <f t="shared" si="1"/>
        <v>51</v>
      </c>
      <c r="N30" s="164">
        <f t="shared" si="2"/>
        <v>51</v>
      </c>
      <c r="O30" s="189">
        <v>51</v>
      </c>
      <c r="P30" s="189">
        <f t="shared" si="3"/>
        <v>51</v>
      </c>
      <c r="Q30" s="164">
        <v>55</v>
      </c>
      <c r="R30" s="164" t="b">
        <f t="shared" si="4"/>
        <v>1</v>
      </c>
      <c r="S30" s="164" t="b">
        <f t="shared" si="5"/>
        <v>0</v>
      </c>
      <c r="T30" s="15"/>
    </row>
    <row r="31" spans="1:20" ht="47.25">
      <c r="A31" s="127">
        <v>20</v>
      </c>
      <c r="B31" s="197">
        <v>670007</v>
      </c>
      <c r="C31" s="197" t="s">
        <v>481</v>
      </c>
      <c r="D31" s="24" t="s">
        <v>311</v>
      </c>
      <c r="E31" s="131">
        <v>57</v>
      </c>
      <c r="F31" s="131">
        <v>57</v>
      </c>
      <c r="G31" s="131">
        <v>58</v>
      </c>
      <c r="H31" s="182">
        <v>60</v>
      </c>
      <c r="I31" s="131">
        <v>57</v>
      </c>
      <c r="J31" s="182">
        <v>58</v>
      </c>
      <c r="K31" s="145">
        <v>57</v>
      </c>
      <c r="L31" s="145">
        <f t="shared" si="0"/>
        <v>57</v>
      </c>
      <c r="M31" s="145">
        <f t="shared" si="1"/>
        <v>57</v>
      </c>
      <c r="N31" s="164">
        <f t="shared" si="2"/>
        <v>57.3</v>
      </c>
      <c r="O31" s="189">
        <v>57</v>
      </c>
      <c r="P31" s="189">
        <f t="shared" si="3"/>
        <v>57</v>
      </c>
      <c r="Q31" s="164">
        <v>56</v>
      </c>
      <c r="R31" s="164" t="b">
        <f t="shared" si="4"/>
        <v>1</v>
      </c>
      <c r="S31" s="164" t="b">
        <f t="shared" si="5"/>
        <v>1</v>
      </c>
      <c r="T31" s="15">
        <f>H31-I31</f>
        <v>3</v>
      </c>
    </row>
    <row r="32" spans="1:20" ht="47.25">
      <c r="A32" s="127">
        <v>21</v>
      </c>
      <c r="B32" s="197">
        <v>680005</v>
      </c>
      <c r="C32" s="197" t="s">
        <v>483</v>
      </c>
      <c r="D32" s="24" t="s">
        <v>312</v>
      </c>
      <c r="E32" s="131">
        <v>38</v>
      </c>
      <c r="F32" s="131">
        <v>38</v>
      </c>
      <c r="G32" s="131">
        <v>40</v>
      </c>
      <c r="H32" s="182">
        <v>43</v>
      </c>
      <c r="I32" s="131">
        <f t="shared" si="6"/>
        <v>32</v>
      </c>
      <c r="J32" s="182">
        <v>40</v>
      </c>
      <c r="K32" s="145">
        <v>37</v>
      </c>
      <c r="L32" s="145">
        <f t="shared" si="0"/>
        <v>37</v>
      </c>
      <c r="M32" s="145">
        <f t="shared" si="1"/>
        <v>37</v>
      </c>
      <c r="N32" s="164">
        <f t="shared" si="2"/>
        <v>37</v>
      </c>
      <c r="O32" s="189">
        <v>37</v>
      </c>
      <c r="P32" s="189">
        <f t="shared" si="3"/>
        <v>37</v>
      </c>
      <c r="Q32" s="164">
        <v>38</v>
      </c>
      <c r="R32" s="164" t="b">
        <f t="shared" si="4"/>
        <v>1</v>
      </c>
      <c r="S32" s="164" t="b">
        <f t="shared" si="5"/>
        <v>0</v>
      </c>
      <c r="T32" s="15"/>
    </row>
    <row r="33" spans="1:20" ht="63">
      <c r="A33" s="127">
        <v>22</v>
      </c>
      <c r="B33" s="197">
        <v>690004</v>
      </c>
      <c r="C33" s="197" t="s">
        <v>484</v>
      </c>
      <c r="D33" s="24" t="s">
        <v>313</v>
      </c>
      <c r="E33" s="131">
        <v>44</v>
      </c>
      <c r="F33" s="131">
        <v>44</v>
      </c>
      <c r="G33" s="131">
        <v>45</v>
      </c>
      <c r="H33" s="182">
        <v>46</v>
      </c>
      <c r="I33" s="131">
        <f t="shared" si="6"/>
        <v>43</v>
      </c>
      <c r="J33" s="182">
        <v>45</v>
      </c>
      <c r="K33" s="145">
        <v>44</v>
      </c>
      <c r="L33" s="145">
        <f t="shared" si="0"/>
        <v>44</v>
      </c>
      <c r="M33" s="145">
        <f t="shared" si="1"/>
        <v>44</v>
      </c>
      <c r="N33" s="164">
        <f t="shared" si="2"/>
        <v>44</v>
      </c>
      <c r="O33" s="189">
        <v>44</v>
      </c>
      <c r="P33" s="189">
        <f t="shared" si="3"/>
        <v>44</v>
      </c>
      <c r="Q33" s="164">
        <v>50</v>
      </c>
      <c r="R33" s="164" t="b">
        <f t="shared" si="4"/>
        <v>1</v>
      </c>
      <c r="S33" s="164" t="b">
        <f t="shared" si="5"/>
        <v>0</v>
      </c>
      <c r="T33" s="15"/>
    </row>
    <row r="34" spans="1:20" ht="47.25">
      <c r="A34" s="127">
        <v>23</v>
      </c>
      <c r="B34" s="197">
        <v>700001</v>
      </c>
      <c r="C34" s="197" t="s">
        <v>448</v>
      </c>
      <c r="D34" s="24" t="s">
        <v>314</v>
      </c>
      <c r="E34" s="176">
        <v>9</v>
      </c>
      <c r="F34" s="176">
        <v>9</v>
      </c>
      <c r="G34" s="176">
        <v>8</v>
      </c>
      <c r="H34" s="183">
        <v>6</v>
      </c>
      <c r="I34" s="131">
        <f t="shared" si="6"/>
        <v>10</v>
      </c>
      <c r="J34" s="182">
        <v>8</v>
      </c>
      <c r="K34" s="145">
        <v>9</v>
      </c>
      <c r="L34" s="145">
        <f t="shared" si="0"/>
        <v>9</v>
      </c>
      <c r="M34" s="145">
        <f t="shared" si="1"/>
        <v>9</v>
      </c>
      <c r="N34" s="164">
        <f t="shared" si="2"/>
        <v>9</v>
      </c>
      <c r="O34" s="75">
        <v>9</v>
      </c>
      <c r="P34" s="189">
        <f t="shared" si="3"/>
        <v>9</v>
      </c>
      <c r="Q34" s="164">
        <v>10</v>
      </c>
      <c r="R34" s="164" t="b">
        <f t="shared" si="4"/>
        <v>0</v>
      </c>
      <c r="S34" s="164" t="b">
        <f t="shared" si="5"/>
        <v>0</v>
      </c>
      <c r="T34" s="15"/>
    </row>
    <row r="35" spans="1:20" ht="47.25">
      <c r="A35" s="127">
        <v>24</v>
      </c>
      <c r="B35" s="197">
        <v>700006</v>
      </c>
      <c r="C35" s="197" t="s">
        <v>485</v>
      </c>
      <c r="D35" s="24" t="s">
        <v>315</v>
      </c>
      <c r="E35" s="131">
        <v>20</v>
      </c>
      <c r="F35" s="131">
        <v>20</v>
      </c>
      <c r="G35" s="131">
        <v>20</v>
      </c>
      <c r="H35" s="182">
        <v>20</v>
      </c>
      <c r="I35" s="131">
        <f t="shared" si="6"/>
        <v>24</v>
      </c>
      <c r="J35" s="182">
        <v>20</v>
      </c>
      <c r="K35" s="145">
        <v>21</v>
      </c>
      <c r="L35" s="145">
        <f t="shared" si="0"/>
        <v>21</v>
      </c>
      <c r="M35" s="145">
        <f t="shared" si="1"/>
        <v>21</v>
      </c>
      <c r="N35" s="164">
        <f t="shared" si="2"/>
        <v>21</v>
      </c>
      <c r="O35" s="189">
        <v>21</v>
      </c>
      <c r="P35" s="189">
        <f t="shared" si="3"/>
        <v>21</v>
      </c>
      <c r="Q35" s="164">
        <v>23</v>
      </c>
      <c r="R35" s="164" t="b">
        <f t="shared" si="4"/>
        <v>0</v>
      </c>
      <c r="S35" s="164" t="b">
        <f t="shared" si="5"/>
        <v>0</v>
      </c>
      <c r="T35" s="15"/>
    </row>
    <row r="36" spans="1:20" ht="63">
      <c r="A36" s="127">
        <v>25</v>
      </c>
      <c r="B36" s="197">
        <v>710004</v>
      </c>
      <c r="C36" s="197" t="s">
        <v>486</v>
      </c>
      <c r="D36" s="24" t="s">
        <v>316</v>
      </c>
      <c r="E36" s="131">
        <v>80</v>
      </c>
      <c r="F36" s="131">
        <v>80</v>
      </c>
      <c r="G36" s="131">
        <v>80</v>
      </c>
      <c r="H36" s="182">
        <v>80</v>
      </c>
      <c r="I36" s="131">
        <f t="shared" si="6"/>
        <v>80</v>
      </c>
      <c r="J36" s="182">
        <v>80</v>
      </c>
      <c r="K36" s="145">
        <v>80</v>
      </c>
      <c r="L36" s="145">
        <f t="shared" si="0"/>
        <v>80</v>
      </c>
      <c r="M36" s="145">
        <f t="shared" si="1"/>
        <v>80</v>
      </c>
      <c r="N36" s="164">
        <f t="shared" si="2"/>
        <v>80</v>
      </c>
      <c r="O36" s="189">
        <v>80</v>
      </c>
      <c r="P36" s="189">
        <f t="shared" si="3"/>
        <v>80</v>
      </c>
      <c r="Q36" s="164">
        <v>82</v>
      </c>
      <c r="R36" s="164" t="b">
        <f t="shared" si="4"/>
        <v>0</v>
      </c>
      <c r="S36" s="164" t="b">
        <f t="shared" si="5"/>
        <v>0</v>
      </c>
      <c r="T36" s="15"/>
    </row>
    <row r="37" spans="1:20" ht="63">
      <c r="A37" s="127">
        <v>26</v>
      </c>
      <c r="B37" s="197">
        <v>720009</v>
      </c>
      <c r="C37" s="197" t="s">
        <v>489</v>
      </c>
      <c r="D37" s="24" t="s">
        <v>317</v>
      </c>
      <c r="E37" s="131">
        <v>98</v>
      </c>
      <c r="F37" s="131">
        <v>98</v>
      </c>
      <c r="G37" s="131">
        <v>98</v>
      </c>
      <c r="H37" s="182">
        <v>98</v>
      </c>
      <c r="I37" s="131">
        <f t="shared" si="6"/>
        <v>98</v>
      </c>
      <c r="J37" s="182">
        <v>98</v>
      </c>
      <c r="K37" s="145">
        <v>98</v>
      </c>
      <c r="L37" s="145">
        <f t="shared" si="0"/>
        <v>98</v>
      </c>
      <c r="M37" s="145">
        <f t="shared" si="1"/>
        <v>98</v>
      </c>
      <c r="N37" s="164">
        <f t="shared" si="2"/>
        <v>98</v>
      </c>
      <c r="O37" s="189">
        <v>98</v>
      </c>
      <c r="P37" s="189">
        <f t="shared" si="3"/>
        <v>98</v>
      </c>
      <c r="Q37" s="164">
        <v>86</v>
      </c>
      <c r="R37" s="164" t="b">
        <f t="shared" si="4"/>
        <v>0</v>
      </c>
      <c r="S37" s="164" t="b">
        <f t="shared" si="5"/>
        <v>1</v>
      </c>
      <c r="T37" s="15"/>
    </row>
    <row r="38" spans="1:20" ht="47.25">
      <c r="A38" s="127">
        <v>27</v>
      </c>
      <c r="B38" s="197">
        <v>730006</v>
      </c>
      <c r="C38" s="197" t="s">
        <v>491</v>
      </c>
      <c r="D38" s="24" t="s">
        <v>380</v>
      </c>
      <c r="E38" s="131">
        <v>32</v>
      </c>
      <c r="F38" s="131">
        <v>32</v>
      </c>
      <c r="G38" s="131">
        <v>26</v>
      </c>
      <c r="H38" s="182">
        <v>24</v>
      </c>
      <c r="I38" s="131">
        <f t="shared" si="6"/>
        <v>38</v>
      </c>
      <c r="J38" s="182">
        <v>29</v>
      </c>
      <c r="K38" s="145">
        <v>32</v>
      </c>
      <c r="L38" s="145">
        <f t="shared" si="0"/>
        <v>32</v>
      </c>
      <c r="M38" s="145">
        <f t="shared" si="1"/>
        <v>32</v>
      </c>
      <c r="N38" s="164">
        <f t="shared" si="2"/>
        <v>32</v>
      </c>
      <c r="O38" s="189">
        <v>32</v>
      </c>
      <c r="P38" s="189">
        <f t="shared" si="3"/>
        <v>32</v>
      </c>
      <c r="Q38" s="164">
        <v>35</v>
      </c>
      <c r="R38" s="164" t="b">
        <f t="shared" si="4"/>
        <v>0</v>
      </c>
      <c r="S38" s="164" t="b">
        <f t="shared" si="5"/>
        <v>0</v>
      </c>
      <c r="T38" s="15"/>
    </row>
    <row r="39" spans="1:20" ht="47.25">
      <c r="A39" s="127">
        <v>28</v>
      </c>
      <c r="B39" s="197">
        <v>740008</v>
      </c>
      <c r="C39" s="197" t="s">
        <v>493</v>
      </c>
      <c r="D39" s="24" t="s">
        <v>381</v>
      </c>
      <c r="E39" s="131">
        <v>75</v>
      </c>
      <c r="F39" s="131">
        <v>75</v>
      </c>
      <c r="G39" s="131">
        <v>73</v>
      </c>
      <c r="H39" s="182">
        <v>68</v>
      </c>
      <c r="I39" s="131">
        <f t="shared" si="6"/>
        <v>77</v>
      </c>
      <c r="J39" s="182">
        <v>73</v>
      </c>
      <c r="K39" s="145">
        <v>75</v>
      </c>
      <c r="L39" s="145">
        <f t="shared" si="0"/>
        <v>75</v>
      </c>
      <c r="M39" s="145">
        <f t="shared" si="1"/>
        <v>75</v>
      </c>
      <c r="N39" s="164">
        <f t="shared" si="2"/>
        <v>75</v>
      </c>
      <c r="O39" s="189">
        <v>75</v>
      </c>
      <c r="P39" s="189">
        <f t="shared" si="3"/>
        <v>75</v>
      </c>
      <c r="Q39" s="164">
        <v>84</v>
      </c>
      <c r="R39" s="164" t="b">
        <f t="shared" si="4"/>
        <v>0</v>
      </c>
      <c r="S39" s="164" t="b">
        <f t="shared" si="5"/>
        <v>0</v>
      </c>
      <c r="T39" s="15"/>
    </row>
    <row r="40" spans="1:20" ht="47.25">
      <c r="A40" s="127">
        <v>29</v>
      </c>
      <c r="B40" s="197">
        <v>740015</v>
      </c>
      <c r="C40" s="197" t="s">
        <v>494</v>
      </c>
      <c r="D40" s="24" t="s">
        <v>376</v>
      </c>
      <c r="E40" s="131">
        <v>13</v>
      </c>
      <c r="F40" s="131">
        <v>13</v>
      </c>
      <c r="G40" s="131">
        <v>14</v>
      </c>
      <c r="H40" s="182">
        <v>16</v>
      </c>
      <c r="I40" s="131">
        <v>13</v>
      </c>
      <c r="J40" s="182">
        <v>14</v>
      </c>
      <c r="K40" s="145">
        <v>13</v>
      </c>
      <c r="L40" s="145">
        <f t="shared" si="0"/>
        <v>13</v>
      </c>
      <c r="M40" s="145">
        <f t="shared" si="1"/>
        <v>13</v>
      </c>
      <c r="N40" s="164">
        <f t="shared" si="2"/>
        <v>13.3</v>
      </c>
      <c r="O40" s="189">
        <v>13</v>
      </c>
      <c r="P40" s="189">
        <f t="shared" si="3"/>
        <v>13</v>
      </c>
      <c r="Q40" s="164">
        <v>12</v>
      </c>
      <c r="R40" s="164" t="b">
        <f t="shared" si="4"/>
        <v>1</v>
      </c>
      <c r="S40" s="164" t="b">
        <f t="shared" si="5"/>
        <v>1</v>
      </c>
      <c r="T40" s="15">
        <f>H40-I40</f>
        <v>3</v>
      </c>
    </row>
    <row r="41" spans="1:20" ht="47.25">
      <c r="A41" s="127">
        <v>30</v>
      </c>
      <c r="B41" s="197">
        <v>750002</v>
      </c>
      <c r="C41" s="197" t="s">
        <v>496</v>
      </c>
      <c r="D41" s="24" t="s">
        <v>318</v>
      </c>
      <c r="E41" s="131">
        <v>43</v>
      </c>
      <c r="F41" s="131">
        <v>43</v>
      </c>
      <c r="G41" s="131">
        <v>45</v>
      </c>
      <c r="H41" s="182">
        <v>49</v>
      </c>
      <c r="I41" s="131">
        <f t="shared" si="6"/>
        <v>45</v>
      </c>
      <c r="J41" s="182">
        <v>45</v>
      </c>
      <c r="K41" s="145">
        <v>44</v>
      </c>
      <c r="L41" s="145">
        <f t="shared" si="0"/>
        <v>44</v>
      </c>
      <c r="M41" s="145">
        <f t="shared" si="1"/>
        <v>44</v>
      </c>
      <c r="N41" s="164">
        <f t="shared" si="2"/>
        <v>44</v>
      </c>
      <c r="O41" s="189">
        <v>44</v>
      </c>
      <c r="P41" s="189">
        <f t="shared" si="3"/>
        <v>44</v>
      </c>
      <c r="Q41" s="164">
        <v>47</v>
      </c>
      <c r="R41" s="164" t="b">
        <f t="shared" si="4"/>
        <v>1</v>
      </c>
      <c r="S41" s="164" t="b">
        <f t="shared" si="5"/>
        <v>0</v>
      </c>
      <c r="T41" s="15"/>
    </row>
    <row r="42" spans="1:20" ht="63">
      <c r="A42" s="127">
        <v>31</v>
      </c>
      <c r="B42" s="197">
        <v>760008</v>
      </c>
      <c r="C42" s="197" t="s">
        <v>497</v>
      </c>
      <c r="D42" s="24" t="s">
        <v>319</v>
      </c>
      <c r="E42" s="131">
        <v>43</v>
      </c>
      <c r="F42" s="131">
        <v>43</v>
      </c>
      <c r="G42" s="131">
        <v>50</v>
      </c>
      <c r="H42" s="182">
        <v>50</v>
      </c>
      <c r="I42" s="131">
        <f t="shared" si="6"/>
        <v>36</v>
      </c>
      <c r="J42" s="182">
        <v>47</v>
      </c>
      <c r="K42" s="145">
        <v>43</v>
      </c>
      <c r="L42" s="145">
        <f t="shared" si="0"/>
        <v>43</v>
      </c>
      <c r="M42" s="145">
        <f t="shared" si="1"/>
        <v>43</v>
      </c>
      <c r="N42" s="164">
        <f t="shared" si="2"/>
        <v>43</v>
      </c>
      <c r="O42" s="189">
        <v>43</v>
      </c>
      <c r="P42" s="189">
        <f t="shared" si="3"/>
        <v>43</v>
      </c>
      <c r="Q42" s="164">
        <v>45</v>
      </c>
      <c r="R42" s="164" t="b">
        <f t="shared" si="4"/>
        <v>1</v>
      </c>
      <c r="S42" s="164" t="b">
        <f t="shared" si="5"/>
        <v>0</v>
      </c>
      <c r="T42" s="15"/>
    </row>
    <row r="43" spans="1:20" ht="63">
      <c r="A43" s="127">
        <v>32</v>
      </c>
      <c r="B43" s="197">
        <v>770001</v>
      </c>
      <c r="C43" s="197" t="s">
        <v>499</v>
      </c>
      <c r="D43" s="24" t="s">
        <v>15</v>
      </c>
      <c r="E43" s="176">
        <v>26</v>
      </c>
      <c r="F43" s="176">
        <v>26</v>
      </c>
      <c r="G43" s="176">
        <v>27</v>
      </c>
      <c r="H43" s="183">
        <v>29</v>
      </c>
      <c r="I43" s="131">
        <f t="shared" si="6"/>
        <v>25</v>
      </c>
      <c r="J43" s="182">
        <v>27</v>
      </c>
      <c r="K43" s="145">
        <v>26</v>
      </c>
      <c r="L43" s="145">
        <f t="shared" si="0"/>
        <v>26</v>
      </c>
      <c r="M43" s="145">
        <f t="shared" si="1"/>
        <v>26</v>
      </c>
      <c r="N43" s="164">
        <f t="shared" si="2"/>
        <v>26</v>
      </c>
      <c r="O43" s="189">
        <v>26</v>
      </c>
      <c r="P43" s="189">
        <f t="shared" si="3"/>
        <v>26</v>
      </c>
      <c r="Q43" s="164">
        <v>29</v>
      </c>
      <c r="R43" s="164" t="b">
        <f t="shared" si="4"/>
        <v>1</v>
      </c>
      <c r="S43" s="164" t="b">
        <f t="shared" si="5"/>
        <v>0</v>
      </c>
      <c r="T43" s="15"/>
    </row>
    <row r="44" spans="1:20" ht="47.25">
      <c r="A44" s="127">
        <v>33</v>
      </c>
      <c r="B44" s="197">
        <v>770004</v>
      </c>
      <c r="C44" s="197" t="s">
        <v>500</v>
      </c>
      <c r="D44" s="24" t="s">
        <v>16</v>
      </c>
      <c r="E44" s="131">
        <v>34</v>
      </c>
      <c r="F44" s="131">
        <v>34</v>
      </c>
      <c r="G44" s="131">
        <v>35</v>
      </c>
      <c r="H44" s="182">
        <v>36</v>
      </c>
      <c r="I44" s="131">
        <f t="shared" si="6"/>
        <v>33</v>
      </c>
      <c r="J44" s="182">
        <v>35</v>
      </c>
      <c r="K44" s="145">
        <v>34</v>
      </c>
      <c r="L44" s="145">
        <f t="shared" si="0"/>
        <v>34</v>
      </c>
      <c r="M44" s="145">
        <f t="shared" si="1"/>
        <v>34</v>
      </c>
      <c r="N44" s="164">
        <f t="shared" si="2"/>
        <v>34</v>
      </c>
      <c r="O44" s="189">
        <v>34</v>
      </c>
      <c r="P44" s="189">
        <f t="shared" si="3"/>
        <v>34</v>
      </c>
      <c r="Q44" s="164">
        <v>44</v>
      </c>
      <c r="R44" s="164" t="b">
        <f t="shared" si="4"/>
        <v>1</v>
      </c>
      <c r="S44" s="164" t="b">
        <f t="shared" si="5"/>
        <v>0</v>
      </c>
      <c r="T44" s="15"/>
    </row>
    <row r="45" spans="1:20" ht="63">
      <c r="A45" s="127">
        <v>34</v>
      </c>
      <c r="B45" s="197">
        <v>780005</v>
      </c>
      <c r="C45" s="197" t="s">
        <v>502</v>
      </c>
      <c r="D45" s="24" t="s">
        <v>320</v>
      </c>
      <c r="E45" s="131">
        <v>45</v>
      </c>
      <c r="F45" s="131">
        <v>45</v>
      </c>
      <c r="G45" s="131">
        <v>42</v>
      </c>
      <c r="H45" s="182">
        <v>37</v>
      </c>
      <c r="I45" s="131">
        <f t="shared" si="6"/>
        <v>52</v>
      </c>
      <c r="J45" s="182">
        <v>42</v>
      </c>
      <c r="K45" s="145">
        <v>46</v>
      </c>
      <c r="L45" s="145">
        <f t="shared" si="0"/>
        <v>46</v>
      </c>
      <c r="M45" s="145">
        <f t="shared" si="1"/>
        <v>46</v>
      </c>
      <c r="N45" s="164">
        <f t="shared" si="2"/>
        <v>46</v>
      </c>
      <c r="O45" s="189">
        <v>46</v>
      </c>
      <c r="P45" s="189">
        <f t="shared" si="3"/>
        <v>46</v>
      </c>
      <c r="Q45" s="164">
        <v>40</v>
      </c>
      <c r="R45" s="164" t="b">
        <f t="shared" si="4"/>
        <v>0</v>
      </c>
      <c r="S45" s="164" t="b">
        <f t="shared" si="5"/>
        <v>1</v>
      </c>
      <c r="T45" s="15"/>
    </row>
    <row r="46" spans="1:20" ht="47.25">
      <c r="A46" s="127">
        <v>35</v>
      </c>
      <c r="B46" s="197">
        <v>790003</v>
      </c>
      <c r="C46" s="197" t="s">
        <v>503</v>
      </c>
      <c r="D46" s="24" t="s">
        <v>321</v>
      </c>
      <c r="E46" s="131">
        <v>46</v>
      </c>
      <c r="F46" s="131">
        <v>46</v>
      </c>
      <c r="G46" s="131">
        <v>46</v>
      </c>
      <c r="H46" s="182">
        <v>50</v>
      </c>
      <c r="I46" s="131">
        <f t="shared" si="6"/>
        <v>42</v>
      </c>
      <c r="J46" s="182">
        <v>47</v>
      </c>
      <c r="K46" s="145">
        <v>45</v>
      </c>
      <c r="L46" s="145">
        <f t="shared" si="0"/>
        <v>45</v>
      </c>
      <c r="M46" s="145">
        <f t="shared" si="1"/>
        <v>45</v>
      </c>
      <c r="N46" s="164">
        <f t="shared" si="2"/>
        <v>45</v>
      </c>
      <c r="O46" s="189">
        <v>45</v>
      </c>
      <c r="P46" s="189">
        <f t="shared" si="3"/>
        <v>45</v>
      </c>
      <c r="Q46" s="164">
        <v>51</v>
      </c>
      <c r="R46" s="164" t="b">
        <f t="shared" si="4"/>
        <v>1</v>
      </c>
      <c r="S46" s="164" t="b">
        <f t="shared" si="5"/>
        <v>0</v>
      </c>
      <c r="T46" s="15"/>
    </row>
    <row r="47" spans="1:20" ht="47.25">
      <c r="A47" s="127">
        <v>36</v>
      </c>
      <c r="B47" s="197">
        <v>800002</v>
      </c>
      <c r="C47" s="197" t="s">
        <v>504</v>
      </c>
      <c r="D47" s="24" t="s">
        <v>322</v>
      </c>
      <c r="E47" s="131">
        <v>46</v>
      </c>
      <c r="F47" s="131">
        <v>46</v>
      </c>
      <c r="G47" s="131">
        <v>45</v>
      </c>
      <c r="H47" s="182">
        <v>42</v>
      </c>
      <c r="I47" s="131">
        <f t="shared" si="6"/>
        <v>55</v>
      </c>
      <c r="J47" s="182">
        <v>45</v>
      </c>
      <c r="K47" s="145">
        <v>48</v>
      </c>
      <c r="L47" s="145">
        <f t="shared" si="0"/>
        <v>48</v>
      </c>
      <c r="M47" s="145">
        <f t="shared" si="1"/>
        <v>48</v>
      </c>
      <c r="N47" s="164">
        <f t="shared" si="2"/>
        <v>48</v>
      </c>
      <c r="O47" s="189">
        <v>48</v>
      </c>
      <c r="P47" s="189">
        <f t="shared" si="3"/>
        <v>48</v>
      </c>
      <c r="Q47" s="164">
        <v>54</v>
      </c>
      <c r="R47" s="164" t="b">
        <f t="shared" si="4"/>
        <v>0</v>
      </c>
      <c r="S47" s="164" t="b">
        <f t="shared" si="5"/>
        <v>0</v>
      </c>
      <c r="T47" s="15"/>
    </row>
    <row r="48" spans="1:20" ht="47.25">
      <c r="A48" s="127">
        <v>37</v>
      </c>
      <c r="B48" s="197">
        <v>810006</v>
      </c>
      <c r="C48" s="197" t="s">
        <v>537</v>
      </c>
      <c r="D48" s="24" t="s">
        <v>382</v>
      </c>
      <c r="E48" s="131">
        <v>76</v>
      </c>
      <c r="F48" s="131">
        <v>76</v>
      </c>
      <c r="G48" s="131">
        <v>72</v>
      </c>
      <c r="H48" s="182">
        <v>64</v>
      </c>
      <c r="I48" s="131">
        <f t="shared" si="6"/>
        <v>80</v>
      </c>
      <c r="J48" s="182">
        <v>72</v>
      </c>
      <c r="K48" s="145">
        <v>76</v>
      </c>
      <c r="L48" s="145">
        <f t="shared" si="0"/>
        <v>76</v>
      </c>
      <c r="M48" s="145">
        <f t="shared" si="1"/>
        <v>76</v>
      </c>
      <c r="N48" s="164">
        <f t="shared" si="2"/>
        <v>76</v>
      </c>
      <c r="O48" s="189">
        <v>76</v>
      </c>
      <c r="P48" s="189">
        <f t="shared" si="3"/>
        <v>76</v>
      </c>
      <c r="Q48" s="164">
        <v>76</v>
      </c>
      <c r="R48" s="164" t="b">
        <f t="shared" si="4"/>
        <v>0</v>
      </c>
      <c r="S48" s="164" t="b">
        <f t="shared" si="5"/>
        <v>0</v>
      </c>
      <c r="T48" s="15"/>
    </row>
    <row r="49" spans="1:20" ht="47.25">
      <c r="A49" s="127">
        <v>38</v>
      </c>
      <c r="B49" s="197">
        <v>820007</v>
      </c>
      <c r="C49" s="197" t="s">
        <v>507</v>
      </c>
      <c r="D49" s="24" t="s">
        <v>323</v>
      </c>
      <c r="E49" s="131">
        <v>36</v>
      </c>
      <c r="F49" s="131">
        <v>36</v>
      </c>
      <c r="G49" s="131">
        <v>36</v>
      </c>
      <c r="H49" s="182">
        <v>36</v>
      </c>
      <c r="I49" s="131">
        <f t="shared" si="6"/>
        <v>84</v>
      </c>
      <c r="J49" s="182">
        <v>36</v>
      </c>
      <c r="K49" s="145">
        <v>48</v>
      </c>
      <c r="L49" s="145">
        <f t="shared" si="0"/>
        <v>48</v>
      </c>
      <c r="M49" s="145">
        <f t="shared" si="1"/>
        <v>48</v>
      </c>
      <c r="N49" s="164">
        <f t="shared" si="2"/>
        <v>48</v>
      </c>
      <c r="O49" s="189">
        <v>48</v>
      </c>
      <c r="P49" s="189">
        <f t="shared" si="3"/>
        <v>48</v>
      </c>
      <c r="Q49" s="164">
        <v>42</v>
      </c>
      <c r="R49" s="164" t="b">
        <f t="shared" si="4"/>
        <v>0</v>
      </c>
      <c r="S49" s="164" t="b">
        <f t="shared" si="5"/>
        <v>1</v>
      </c>
      <c r="T49" s="15"/>
    </row>
    <row r="50" spans="1:20" ht="47.25">
      <c r="A50" s="127">
        <v>39</v>
      </c>
      <c r="B50" s="197">
        <v>830003</v>
      </c>
      <c r="C50" s="197" t="s">
        <v>451</v>
      </c>
      <c r="D50" s="24" t="s">
        <v>324</v>
      </c>
      <c r="E50" s="176">
        <v>18</v>
      </c>
      <c r="F50" s="176">
        <v>18</v>
      </c>
      <c r="G50" s="176">
        <v>16</v>
      </c>
      <c r="H50" s="183">
        <v>11</v>
      </c>
      <c r="I50" s="131">
        <f t="shared" si="6"/>
        <v>20</v>
      </c>
      <c r="J50" s="182">
        <v>16</v>
      </c>
      <c r="K50" s="145">
        <v>18</v>
      </c>
      <c r="L50" s="145">
        <f t="shared" si="0"/>
        <v>18</v>
      </c>
      <c r="M50" s="145">
        <f t="shared" si="1"/>
        <v>18</v>
      </c>
      <c r="N50" s="164">
        <f t="shared" si="2"/>
        <v>18</v>
      </c>
      <c r="O50" s="75">
        <v>18</v>
      </c>
      <c r="P50" s="189">
        <f t="shared" si="3"/>
        <v>18</v>
      </c>
      <c r="Q50" s="164">
        <v>18</v>
      </c>
      <c r="R50" s="164" t="b">
        <f t="shared" si="4"/>
        <v>0</v>
      </c>
      <c r="S50" s="164" t="b">
        <f t="shared" si="5"/>
        <v>0</v>
      </c>
      <c r="T50" s="15"/>
    </row>
    <row r="51" spans="1:20" ht="63">
      <c r="A51" s="127">
        <v>40</v>
      </c>
      <c r="B51" s="197">
        <v>830005</v>
      </c>
      <c r="C51" s="197" t="s">
        <v>508</v>
      </c>
      <c r="D51" s="24" t="s">
        <v>325</v>
      </c>
      <c r="E51" s="131">
        <v>38</v>
      </c>
      <c r="F51" s="131">
        <v>38</v>
      </c>
      <c r="G51" s="131">
        <v>36</v>
      </c>
      <c r="H51" s="182">
        <v>32</v>
      </c>
      <c r="I51" s="131">
        <f t="shared" si="6"/>
        <v>44</v>
      </c>
      <c r="J51" s="182">
        <v>36</v>
      </c>
      <c r="K51" s="145">
        <v>39</v>
      </c>
      <c r="L51" s="145">
        <f t="shared" si="0"/>
        <v>39</v>
      </c>
      <c r="M51" s="145">
        <f t="shared" si="1"/>
        <v>39</v>
      </c>
      <c r="N51" s="164">
        <f t="shared" si="2"/>
        <v>39</v>
      </c>
      <c r="O51" s="189">
        <v>39</v>
      </c>
      <c r="P51" s="189">
        <f t="shared" si="3"/>
        <v>39</v>
      </c>
      <c r="Q51" s="164">
        <v>42</v>
      </c>
      <c r="R51" s="164" t="b">
        <f t="shared" si="4"/>
        <v>0</v>
      </c>
      <c r="S51" s="164" t="b">
        <f t="shared" si="5"/>
        <v>0</v>
      </c>
      <c r="T51" s="15"/>
    </row>
    <row r="52" spans="1:20" ht="63">
      <c r="A52" s="127">
        <v>41</v>
      </c>
      <c r="B52" s="197">
        <v>840007</v>
      </c>
      <c r="C52" s="197" t="s">
        <v>509</v>
      </c>
      <c r="D52" s="24" t="s">
        <v>17</v>
      </c>
      <c r="E52" s="131">
        <v>46</v>
      </c>
      <c r="F52" s="131">
        <v>46</v>
      </c>
      <c r="G52" s="131">
        <v>43</v>
      </c>
      <c r="H52" s="182">
        <v>38</v>
      </c>
      <c r="I52" s="131">
        <f t="shared" si="6"/>
        <v>49</v>
      </c>
      <c r="J52" s="182">
        <v>43</v>
      </c>
      <c r="K52" s="145">
        <v>46</v>
      </c>
      <c r="L52" s="145">
        <f t="shared" si="0"/>
        <v>46</v>
      </c>
      <c r="M52" s="145">
        <f t="shared" si="1"/>
        <v>46</v>
      </c>
      <c r="N52" s="164">
        <f t="shared" si="2"/>
        <v>46</v>
      </c>
      <c r="O52" s="189">
        <v>46</v>
      </c>
      <c r="P52" s="189">
        <f t="shared" si="3"/>
        <v>46</v>
      </c>
      <c r="Q52" s="164">
        <v>55</v>
      </c>
      <c r="R52" s="164" t="b">
        <f t="shared" si="4"/>
        <v>0</v>
      </c>
      <c r="S52" s="164" t="b">
        <f t="shared" si="5"/>
        <v>0</v>
      </c>
      <c r="T52" s="15"/>
    </row>
    <row r="53" spans="1:20" ht="47.25">
      <c r="A53" s="127">
        <v>42</v>
      </c>
      <c r="B53" s="197">
        <v>850006</v>
      </c>
      <c r="C53" s="197" t="s">
        <v>511</v>
      </c>
      <c r="D53" s="24" t="s">
        <v>326</v>
      </c>
      <c r="E53" s="131">
        <v>91</v>
      </c>
      <c r="F53" s="131">
        <v>91</v>
      </c>
      <c r="G53" s="131">
        <v>94</v>
      </c>
      <c r="H53" s="182">
        <v>100</v>
      </c>
      <c r="I53" s="131">
        <f t="shared" si="6"/>
        <v>84</v>
      </c>
      <c r="J53" s="182">
        <v>94</v>
      </c>
      <c r="K53" s="145">
        <v>90</v>
      </c>
      <c r="L53" s="145">
        <f t="shared" si="0"/>
        <v>90</v>
      </c>
      <c r="M53" s="145">
        <f t="shared" si="1"/>
        <v>90</v>
      </c>
      <c r="N53" s="164">
        <f t="shared" si="2"/>
        <v>90</v>
      </c>
      <c r="O53" s="189">
        <v>90</v>
      </c>
      <c r="P53" s="189">
        <f t="shared" si="3"/>
        <v>90</v>
      </c>
      <c r="Q53" s="164">
        <v>104</v>
      </c>
      <c r="R53" s="164" t="b">
        <f t="shared" si="4"/>
        <v>1</v>
      </c>
      <c r="S53" s="164" t="b">
        <f t="shared" si="5"/>
        <v>0</v>
      </c>
      <c r="T53" s="15"/>
    </row>
    <row r="54" spans="1:20" ht="63">
      <c r="A54" s="127">
        <v>43</v>
      </c>
      <c r="B54" s="197">
        <v>860009</v>
      </c>
      <c r="C54" s="197" t="s">
        <v>513</v>
      </c>
      <c r="D54" s="24" t="s">
        <v>327</v>
      </c>
      <c r="E54" s="131">
        <v>47</v>
      </c>
      <c r="F54" s="131">
        <v>47</v>
      </c>
      <c r="G54" s="131">
        <v>47</v>
      </c>
      <c r="H54" s="182">
        <v>47</v>
      </c>
      <c r="I54" s="131">
        <f t="shared" si="6"/>
        <v>47</v>
      </c>
      <c r="J54" s="182">
        <v>47</v>
      </c>
      <c r="K54" s="145">
        <v>47</v>
      </c>
      <c r="L54" s="145">
        <f t="shared" si="0"/>
        <v>47</v>
      </c>
      <c r="M54" s="145">
        <f t="shared" si="1"/>
        <v>47</v>
      </c>
      <c r="N54" s="164">
        <f t="shared" si="2"/>
        <v>47</v>
      </c>
      <c r="O54" s="189">
        <v>47</v>
      </c>
      <c r="P54" s="189">
        <f t="shared" si="3"/>
        <v>47</v>
      </c>
      <c r="Q54" s="164">
        <v>50</v>
      </c>
      <c r="R54" s="164" t="b">
        <f t="shared" si="4"/>
        <v>0</v>
      </c>
      <c r="S54" s="164" t="b">
        <f t="shared" si="5"/>
        <v>0</v>
      </c>
      <c r="T54" s="15"/>
    </row>
    <row r="55" spans="1:20" ht="63">
      <c r="A55" s="127">
        <v>44</v>
      </c>
      <c r="B55" s="197">
        <v>870004</v>
      </c>
      <c r="C55" s="197" t="s">
        <v>514</v>
      </c>
      <c r="D55" s="24" t="s">
        <v>328</v>
      </c>
      <c r="E55" s="131">
        <v>43</v>
      </c>
      <c r="F55" s="131">
        <v>43</v>
      </c>
      <c r="G55" s="131">
        <v>45</v>
      </c>
      <c r="H55" s="182">
        <v>49</v>
      </c>
      <c r="I55" s="131">
        <f t="shared" si="6"/>
        <v>41</v>
      </c>
      <c r="J55" s="182">
        <v>45</v>
      </c>
      <c r="K55" s="145">
        <v>43</v>
      </c>
      <c r="L55" s="145">
        <f t="shared" si="0"/>
        <v>43</v>
      </c>
      <c r="M55" s="145">
        <f t="shared" si="1"/>
        <v>43</v>
      </c>
      <c r="N55" s="164">
        <f t="shared" si="2"/>
        <v>43</v>
      </c>
      <c r="O55" s="189">
        <v>43</v>
      </c>
      <c r="P55" s="189">
        <f t="shared" si="3"/>
        <v>43</v>
      </c>
      <c r="Q55" s="164">
        <v>36</v>
      </c>
      <c r="R55" s="164" t="b">
        <f t="shared" si="4"/>
        <v>1</v>
      </c>
      <c r="S55" s="164" t="b">
        <f t="shared" si="5"/>
        <v>1</v>
      </c>
      <c r="T55" s="15">
        <f>H55-I55</f>
        <v>8</v>
      </c>
    </row>
    <row r="56" spans="1:20" ht="63">
      <c r="A56" s="127">
        <v>45</v>
      </c>
      <c r="B56" s="197">
        <v>880007</v>
      </c>
      <c r="C56" s="197" t="s">
        <v>452</v>
      </c>
      <c r="D56" s="24" t="s">
        <v>9</v>
      </c>
      <c r="E56" s="131">
        <v>32</v>
      </c>
      <c r="F56" s="131">
        <v>32</v>
      </c>
      <c r="G56" s="131">
        <v>28</v>
      </c>
      <c r="H56" s="182">
        <v>28</v>
      </c>
      <c r="I56" s="131">
        <f t="shared" si="6"/>
        <v>36</v>
      </c>
      <c r="J56" s="182">
        <v>30</v>
      </c>
      <c r="K56" s="145">
        <v>32</v>
      </c>
      <c r="L56" s="145">
        <f t="shared" si="0"/>
        <v>32</v>
      </c>
      <c r="M56" s="145">
        <f t="shared" si="1"/>
        <v>32</v>
      </c>
      <c r="N56" s="164">
        <f t="shared" si="2"/>
        <v>32</v>
      </c>
      <c r="O56" s="189">
        <v>32</v>
      </c>
      <c r="P56" s="189">
        <f t="shared" si="3"/>
        <v>32</v>
      </c>
      <c r="Q56" s="164">
        <v>39</v>
      </c>
      <c r="R56" s="164" t="b">
        <f t="shared" si="4"/>
        <v>0</v>
      </c>
      <c r="S56" s="164" t="b">
        <f t="shared" si="5"/>
        <v>0</v>
      </c>
      <c r="T56" s="15"/>
    </row>
    <row r="57" spans="1:20" ht="78.75">
      <c r="A57" s="127">
        <v>46</v>
      </c>
      <c r="B57" s="197">
        <v>880010</v>
      </c>
      <c r="C57" s="197" t="s">
        <v>515</v>
      </c>
      <c r="D57" s="24" t="s">
        <v>329</v>
      </c>
      <c r="E57" s="131">
        <v>37</v>
      </c>
      <c r="F57" s="131">
        <v>37</v>
      </c>
      <c r="G57" s="131">
        <v>40</v>
      </c>
      <c r="H57" s="182">
        <v>40</v>
      </c>
      <c r="I57" s="131">
        <f t="shared" si="6"/>
        <v>30</v>
      </c>
      <c r="J57" s="182">
        <v>39</v>
      </c>
      <c r="K57" s="145">
        <v>36</v>
      </c>
      <c r="L57" s="145">
        <f t="shared" si="0"/>
        <v>36</v>
      </c>
      <c r="M57" s="145">
        <f t="shared" si="1"/>
        <v>36</v>
      </c>
      <c r="N57" s="164">
        <f t="shared" si="2"/>
        <v>36</v>
      </c>
      <c r="O57" s="189">
        <v>36</v>
      </c>
      <c r="P57" s="189">
        <f t="shared" si="3"/>
        <v>36</v>
      </c>
      <c r="Q57" s="164">
        <v>38</v>
      </c>
      <c r="R57" s="164" t="b">
        <f t="shared" si="4"/>
        <v>1</v>
      </c>
      <c r="S57" s="164" t="b">
        <f t="shared" si="5"/>
        <v>0</v>
      </c>
      <c r="T57" s="15"/>
    </row>
    <row r="58" spans="1:20" ht="63">
      <c r="A58" s="127">
        <v>47</v>
      </c>
      <c r="B58" s="197">
        <v>890011</v>
      </c>
      <c r="C58" s="197" t="s">
        <v>517</v>
      </c>
      <c r="D58" s="24" t="s">
        <v>330</v>
      </c>
      <c r="E58" s="131">
        <v>59</v>
      </c>
      <c r="F58" s="131">
        <v>59</v>
      </c>
      <c r="G58" s="131">
        <v>54</v>
      </c>
      <c r="H58" s="182">
        <v>44</v>
      </c>
      <c r="I58" s="131">
        <f t="shared" si="6"/>
        <v>76</v>
      </c>
      <c r="J58" s="182">
        <v>54</v>
      </c>
      <c r="K58" s="145">
        <v>62</v>
      </c>
      <c r="L58" s="145">
        <f t="shared" si="0"/>
        <v>62</v>
      </c>
      <c r="M58" s="145">
        <f t="shared" si="1"/>
        <v>62</v>
      </c>
      <c r="N58" s="164">
        <f t="shared" si="2"/>
        <v>62</v>
      </c>
      <c r="O58" s="189">
        <v>62</v>
      </c>
      <c r="P58" s="189">
        <f t="shared" si="3"/>
        <v>62</v>
      </c>
      <c r="Q58" s="164">
        <v>74</v>
      </c>
      <c r="R58" s="164" t="b">
        <f t="shared" si="4"/>
        <v>0</v>
      </c>
      <c r="S58" s="164" t="b">
        <f t="shared" si="5"/>
        <v>0</v>
      </c>
      <c r="T58" s="15"/>
    </row>
    <row r="59" spans="1:20" ht="47.25">
      <c r="A59" s="127">
        <v>48</v>
      </c>
      <c r="B59" s="197">
        <v>900003</v>
      </c>
      <c r="C59" s="197" t="s">
        <v>518</v>
      </c>
      <c r="D59" s="24" t="s">
        <v>331</v>
      </c>
      <c r="E59" s="131">
        <v>110</v>
      </c>
      <c r="F59" s="131">
        <v>110</v>
      </c>
      <c r="G59" s="131">
        <v>110</v>
      </c>
      <c r="H59" s="182">
        <v>110</v>
      </c>
      <c r="I59" s="131">
        <f t="shared" si="6"/>
        <v>130</v>
      </c>
      <c r="J59" s="182">
        <v>110</v>
      </c>
      <c r="K59" s="145">
        <v>115</v>
      </c>
      <c r="L59" s="145">
        <f t="shared" si="0"/>
        <v>115</v>
      </c>
      <c r="M59" s="145">
        <f t="shared" si="1"/>
        <v>115</v>
      </c>
      <c r="N59" s="164">
        <f t="shared" si="2"/>
        <v>115</v>
      </c>
      <c r="O59" s="189">
        <v>115</v>
      </c>
      <c r="P59" s="189">
        <f t="shared" si="3"/>
        <v>115</v>
      </c>
      <c r="Q59" s="164">
        <v>116</v>
      </c>
      <c r="R59" s="164" t="b">
        <f t="shared" si="4"/>
        <v>0</v>
      </c>
      <c r="S59" s="164" t="b">
        <f t="shared" si="5"/>
        <v>0</v>
      </c>
      <c r="T59" s="15"/>
    </row>
    <row r="60" spans="1:20" ht="47.25">
      <c r="A60" s="127">
        <v>49</v>
      </c>
      <c r="B60" s="197">
        <v>910009</v>
      </c>
      <c r="C60" s="197" t="s">
        <v>520</v>
      </c>
      <c r="D60" s="24" t="s">
        <v>383</v>
      </c>
      <c r="E60" s="131">
        <v>123</v>
      </c>
      <c r="F60" s="131">
        <v>123</v>
      </c>
      <c r="G60" s="131">
        <v>126</v>
      </c>
      <c r="H60" s="182">
        <v>132</v>
      </c>
      <c r="I60" s="131">
        <f t="shared" si="6"/>
        <v>120</v>
      </c>
      <c r="J60" s="182">
        <v>126</v>
      </c>
      <c r="K60" s="145">
        <v>123</v>
      </c>
      <c r="L60" s="145">
        <f t="shared" si="0"/>
        <v>123</v>
      </c>
      <c r="M60" s="145">
        <f t="shared" si="1"/>
        <v>123</v>
      </c>
      <c r="N60" s="164">
        <f t="shared" si="2"/>
        <v>123</v>
      </c>
      <c r="O60" s="189" t="e">
        <v>#N/A</v>
      </c>
      <c r="P60" s="189">
        <f t="shared" si="3"/>
        <v>123</v>
      </c>
      <c r="Q60" s="164">
        <v>129</v>
      </c>
      <c r="R60" s="164" t="b">
        <f t="shared" si="4"/>
        <v>1</v>
      </c>
      <c r="S60" s="164" t="b">
        <f t="shared" si="5"/>
        <v>0</v>
      </c>
      <c r="T60" s="15"/>
    </row>
    <row r="61" spans="1:20" ht="63">
      <c r="A61" s="127">
        <v>50</v>
      </c>
      <c r="B61" s="197">
        <v>920001</v>
      </c>
      <c r="C61" s="197" t="s">
        <v>522</v>
      </c>
      <c r="D61" s="24" t="s">
        <v>333</v>
      </c>
      <c r="E61" s="131">
        <v>56</v>
      </c>
      <c r="F61" s="131">
        <v>56</v>
      </c>
      <c r="G61" s="131">
        <v>56</v>
      </c>
      <c r="H61" s="182">
        <v>56</v>
      </c>
      <c r="I61" s="131">
        <f t="shared" si="6"/>
        <v>56</v>
      </c>
      <c r="J61" s="182">
        <v>56</v>
      </c>
      <c r="K61" s="145">
        <v>56</v>
      </c>
      <c r="L61" s="145">
        <f t="shared" si="0"/>
        <v>56</v>
      </c>
      <c r="M61" s="145">
        <f t="shared" si="1"/>
        <v>56</v>
      </c>
      <c r="N61" s="164">
        <f t="shared" si="2"/>
        <v>56</v>
      </c>
      <c r="O61" s="189">
        <v>56</v>
      </c>
      <c r="P61" s="189">
        <f t="shared" si="3"/>
        <v>56</v>
      </c>
      <c r="Q61" s="164">
        <v>56</v>
      </c>
      <c r="R61" s="164" t="b">
        <f t="shared" si="4"/>
        <v>0</v>
      </c>
      <c r="S61" s="164" t="b">
        <f t="shared" si="5"/>
        <v>0</v>
      </c>
      <c r="T61" s="15"/>
    </row>
    <row r="62" spans="1:20" ht="47.25">
      <c r="A62" s="127">
        <v>51</v>
      </c>
      <c r="B62" s="197">
        <v>920007</v>
      </c>
      <c r="C62" s="197" t="s">
        <v>538</v>
      </c>
      <c r="D62" s="24" t="s">
        <v>384</v>
      </c>
      <c r="E62" s="131">
        <v>580</v>
      </c>
      <c r="F62" s="131">
        <v>450</v>
      </c>
      <c r="G62" s="131">
        <v>480</v>
      </c>
      <c r="H62" s="182">
        <v>500</v>
      </c>
      <c r="I62" s="131">
        <f>H62</f>
        <v>500</v>
      </c>
      <c r="J62" s="182">
        <v>503</v>
      </c>
      <c r="K62" s="145">
        <f>J62</f>
        <v>503</v>
      </c>
      <c r="L62" s="145">
        <f t="shared" si="0"/>
        <v>503</v>
      </c>
      <c r="M62" s="145">
        <f t="shared" si="1"/>
        <v>503</v>
      </c>
      <c r="N62" s="164">
        <f t="shared" si="2"/>
        <v>502.5</v>
      </c>
      <c r="O62" s="75">
        <v>68</v>
      </c>
      <c r="P62" s="189">
        <f t="shared" si="3"/>
        <v>503</v>
      </c>
      <c r="Q62" s="164">
        <v>509</v>
      </c>
      <c r="R62" s="164" t="b">
        <f t="shared" si="4"/>
        <v>0</v>
      </c>
      <c r="S62" s="164" t="b">
        <f t="shared" si="5"/>
        <v>0</v>
      </c>
      <c r="T62" s="15"/>
    </row>
    <row r="63" spans="1:20" ht="47.25">
      <c r="A63" s="127">
        <v>52</v>
      </c>
      <c r="B63" s="197">
        <v>930004</v>
      </c>
      <c r="C63" s="197" t="s">
        <v>524</v>
      </c>
      <c r="D63" s="24" t="s">
        <v>334</v>
      </c>
      <c r="E63" s="131">
        <v>82</v>
      </c>
      <c r="F63" s="131">
        <v>82</v>
      </c>
      <c r="G63" s="131">
        <v>85</v>
      </c>
      <c r="H63" s="182">
        <v>90</v>
      </c>
      <c r="I63" s="131">
        <f t="shared" si="6"/>
        <v>79</v>
      </c>
      <c r="J63" s="182">
        <v>85</v>
      </c>
      <c r="K63" s="145">
        <v>82</v>
      </c>
      <c r="L63" s="145">
        <f t="shared" si="0"/>
        <v>82</v>
      </c>
      <c r="M63" s="145">
        <f t="shared" si="1"/>
        <v>82</v>
      </c>
      <c r="N63" s="164">
        <f t="shared" si="2"/>
        <v>82</v>
      </c>
      <c r="O63" s="189">
        <v>82</v>
      </c>
      <c r="P63" s="189">
        <f t="shared" si="3"/>
        <v>82</v>
      </c>
      <c r="Q63" s="164">
        <v>78</v>
      </c>
      <c r="R63" s="164" t="b">
        <f t="shared" si="4"/>
        <v>1</v>
      </c>
      <c r="S63" s="164" t="b">
        <f t="shared" si="5"/>
        <v>1</v>
      </c>
      <c r="T63" s="15">
        <f>H63-I63</f>
        <v>11</v>
      </c>
    </row>
    <row r="64" spans="1:20" ht="63">
      <c r="A64" s="127">
        <v>53</v>
      </c>
      <c r="B64" s="197">
        <v>940064</v>
      </c>
      <c r="C64" s="197" t="s">
        <v>526</v>
      </c>
      <c r="D64" s="24" t="s">
        <v>335</v>
      </c>
      <c r="E64" s="131">
        <v>141</v>
      </c>
      <c r="F64" s="131">
        <v>141</v>
      </c>
      <c r="G64" s="131">
        <v>141</v>
      </c>
      <c r="H64" s="182">
        <v>141</v>
      </c>
      <c r="I64" s="131">
        <f t="shared" si="6"/>
        <v>137</v>
      </c>
      <c r="J64" s="182">
        <v>141</v>
      </c>
      <c r="K64" s="145">
        <v>140</v>
      </c>
      <c r="L64" s="145">
        <f t="shared" si="0"/>
        <v>140</v>
      </c>
      <c r="M64" s="145">
        <f t="shared" si="1"/>
        <v>140</v>
      </c>
      <c r="N64" s="164">
        <f t="shared" si="2"/>
        <v>140</v>
      </c>
      <c r="O64" s="189">
        <v>140</v>
      </c>
      <c r="P64" s="189">
        <f t="shared" si="3"/>
        <v>140</v>
      </c>
      <c r="Q64" s="164">
        <v>147</v>
      </c>
      <c r="R64" s="164" t="b">
        <f t="shared" si="4"/>
        <v>1</v>
      </c>
      <c r="S64" s="164" t="b">
        <f t="shared" si="5"/>
        <v>0</v>
      </c>
      <c r="T64" s="15"/>
    </row>
    <row r="65" spans="1:20" ht="47.25">
      <c r="A65" s="127">
        <v>54</v>
      </c>
      <c r="B65" s="197">
        <v>940065</v>
      </c>
      <c r="C65" s="197" t="s">
        <v>556</v>
      </c>
      <c r="D65" s="24" t="s">
        <v>557</v>
      </c>
      <c r="E65" s="131">
        <v>200</v>
      </c>
      <c r="F65" s="131">
        <v>200</v>
      </c>
      <c r="G65" s="131">
        <v>208</v>
      </c>
      <c r="H65" s="182">
        <v>225</v>
      </c>
      <c r="I65" s="131">
        <f t="shared" si="6"/>
        <v>192</v>
      </c>
      <c r="J65" s="182">
        <v>208</v>
      </c>
      <c r="K65" s="145">
        <v>200</v>
      </c>
      <c r="L65" s="145">
        <f t="shared" si="0"/>
        <v>200</v>
      </c>
      <c r="M65" s="145">
        <f t="shared" si="1"/>
        <v>200</v>
      </c>
      <c r="N65" s="164">
        <f t="shared" si="2"/>
        <v>200</v>
      </c>
      <c r="O65" s="189">
        <v>200</v>
      </c>
      <c r="P65" s="189">
        <f t="shared" si="3"/>
        <v>200</v>
      </c>
      <c r="Q65" s="164">
        <v>212</v>
      </c>
      <c r="R65" s="164" t="b">
        <f t="shared" si="4"/>
        <v>1</v>
      </c>
      <c r="S65" s="164" t="b">
        <f t="shared" si="5"/>
        <v>0</v>
      </c>
      <c r="T65" s="15"/>
    </row>
    <row r="66" spans="1:20" ht="47.25">
      <c r="A66" s="127">
        <v>55</v>
      </c>
      <c r="B66" s="197">
        <v>940066</v>
      </c>
      <c r="C66" s="197" t="s">
        <v>539</v>
      </c>
      <c r="D66" s="24" t="s">
        <v>385</v>
      </c>
      <c r="E66" s="131">
        <v>224</v>
      </c>
      <c r="F66" s="131">
        <v>224</v>
      </c>
      <c r="G66" s="131">
        <v>224</v>
      </c>
      <c r="H66" s="182">
        <v>224</v>
      </c>
      <c r="I66" s="131">
        <f t="shared" si="6"/>
        <v>224</v>
      </c>
      <c r="J66" s="182">
        <v>224</v>
      </c>
      <c r="K66" s="145">
        <v>224</v>
      </c>
      <c r="L66" s="145">
        <f t="shared" si="0"/>
        <v>224</v>
      </c>
      <c r="M66" s="145">
        <f t="shared" si="1"/>
        <v>224</v>
      </c>
      <c r="N66" s="164">
        <f t="shared" si="2"/>
        <v>224</v>
      </c>
      <c r="O66" s="189">
        <v>224</v>
      </c>
      <c r="P66" s="189">
        <f t="shared" si="3"/>
        <v>224</v>
      </c>
      <c r="Q66" s="164">
        <v>226</v>
      </c>
      <c r="R66" s="164" t="b">
        <f t="shared" si="4"/>
        <v>0</v>
      </c>
      <c r="S66" s="164" t="b">
        <f t="shared" si="5"/>
        <v>0</v>
      </c>
      <c r="T66" s="15"/>
    </row>
    <row r="67" spans="1:20" ht="47.25">
      <c r="A67" s="127">
        <v>56</v>
      </c>
      <c r="B67" s="197">
        <v>940067</v>
      </c>
      <c r="C67" s="197" t="s">
        <v>527</v>
      </c>
      <c r="D67" s="24" t="s">
        <v>336</v>
      </c>
      <c r="E67" s="131">
        <v>152</v>
      </c>
      <c r="F67" s="131">
        <v>152</v>
      </c>
      <c r="G67" s="131">
        <v>150</v>
      </c>
      <c r="H67" s="182">
        <v>145</v>
      </c>
      <c r="I67" s="131">
        <f t="shared" si="6"/>
        <v>174</v>
      </c>
      <c r="J67" s="182">
        <v>150</v>
      </c>
      <c r="K67" s="145">
        <v>157</v>
      </c>
      <c r="L67" s="145">
        <f t="shared" si="0"/>
        <v>157</v>
      </c>
      <c r="M67" s="145">
        <f t="shared" si="1"/>
        <v>157</v>
      </c>
      <c r="N67" s="164">
        <f t="shared" si="2"/>
        <v>157</v>
      </c>
      <c r="O67" s="189">
        <v>157</v>
      </c>
      <c r="P67" s="189">
        <f t="shared" si="3"/>
        <v>157</v>
      </c>
      <c r="Q67" s="164">
        <v>175</v>
      </c>
      <c r="R67" s="164" t="b">
        <f t="shared" si="4"/>
        <v>0</v>
      </c>
      <c r="S67" s="164" t="b">
        <f t="shared" si="5"/>
        <v>0</v>
      </c>
      <c r="T67" s="15"/>
    </row>
    <row r="68" spans="1:20" ht="47.25">
      <c r="A68" s="127">
        <v>57</v>
      </c>
      <c r="B68" s="197">
        <v>940069</v>
      </c>
      <c r="C68" s="197" t="s">
        <v>528</v>
      </c>
      <c r="D68" s="24" t="s">
        <v>337</v>
      </c>
      <c r="E68" s="131">
        <v>147</v>
      </c>
      <c r="F68" s="131">
        <v>147</v>
      </c>
      <c r="G68" s="131">
        <v>147</v>
      </c>
      <c r="H68" s="182">
        <v>147</v>
      </c>
      <c r="I68" s="131">
        <f t="shared" si="6"/>
        <v>147</v>
      </c>
      <c r="J68" s="182">
        <v>147</v>
      </c>
      <c r="K68" s="145">
        <v>147</v>
      </c>
      <c r="L68" s="145">
        <f t="shared" si="0"/>
        <v>147</v>
      </c>
      <c r="M68" s="145">
        <f t="shared" si="1"/>
        <v>147</v>
      </c>
      <c r="N68" s="164">
        <f t="shared" si="2"/>
        <v>147</v>
      </c>
      <c r="O68" s="189">
        <v>147</v>
      </c>
      <c r="P68" s="189">
        <f t="shared" si="3"/>
        <v>147</v>
      </c>
      <c r="Q68" s="164">
        <v>150</v>
      </c>
      <c r="R68" s="164" t="b">
        <f t="shared" si="4"/>
        <v>0</v>
      </c>
      <c r="S68" s="164" t="b">
        <f t="shared" si="5"/>
        <v>0</v>
      </c>
      <c r="T68" s="15"/>
    </row>
    <row r="69" spans="1:20" ht="47.25">
      <c r="A69" s="127">
        <v>58</v>
      </c>
      <c r="B69" s="197">
        <v>940078</v>
      </c>
      <c r="C69" s="197" t="s">
        <v>529</v>
      </c>
      <c r="D69" s="24" t="s">
        <v>338</v>
      </c>
      <c r="E69" s="131">
        <v>21</v>
      </c>
      <c r="F69" s="131">
        <v>21</v>
      </c>
      <c r="G69" s="131">
        <v>23</v>
      </c>
      <c r="H69" s="182">
        <v>28</v>
      </c>
      <c r="I69" s="131">
        <v>24</v>
      </c>
      <c r="J69" s="182">
        <v>23</v>
      </c>
      <c r="K69" s="145">
        <v>22</v>
      </c>
      <c r="L69" s="145">
        <f t="shared" si="0"/>
        <v>22</v>
      </c>
      <c r="M69" s="145">
        <f t="shared" si="1"/>
        <v>22</v>
      </c>
      <c r="N69" s="164">
        <f t="shared" si="2"/>
        <v>22.3</v>
      </c>
      <c r="O69" s="189">
        <v>22</v>
      </c>
      <c r="P69" s="189">
        <f t="shared" si="3"/>
        <v>22</v>
      </c>
      <c r="Q69" s="164">
        <v>21</v>
      </c>
      <c r="R69" s="164" t="b">
        <f t="shared" si="4"/>
        <v>1</v>
      </c>
      <c r="S69" s="164" t="b">
        <f t="shared" si="5"/>
        <v>1</v>
      </c>
      <c r="T69" s="15">
        <f>H69-I69</f>
        <v>4</v>
      </c>
    </row>
    <row r="70" spans="1:20" ht="47.25">
      <c r="A70" s="127">
        <v>59</v>
      </c>
      <c r="B70" s="197">
        <v>820001</v>
      </c>
      <c r="C70" s="197" t="s">
        <v>450</v>
      </c>
      <c r="D70" s="198" t="s">
        <v>558</v>
      </c>
      <c r="E70" s="131">
        <v>9</v>
      </c>
      <c r="F70" s="131">
        <v>9</v>
      </c>
      <c r="G70" s="131">
        <v>8</v>
      </c>
      <c r="H70" s="182">
        <v>8</v>
      </c>
      <c r="I70" s="131">
        <f>H70</f>
        <v>8</v>
      </c>
      <c r="J70" s="182">
        <v>9</v>
      </c>
      <c r="K70" s="145">
        <f>J70</f>
        <v>9</v>
      </c>
      <c r="L70" s="145">
        <f t="shared" si="0"/>
        <v>9</v>
      </c>
      <c r="M70" s="145">
        <f t="shared" si="1"/>
        <v>9</v>
      </c>
      <c r="N70" s="164">
        <f t="shared" si="2"/>
        <v>8.5</v>
      </c>
      <c r="O70" s="75">
        <v>9</v>
      </c>
      <c r="P70" s="189">
        <f t="shared" si="3"/>
        <v>9</v>
      </c>
      <c r="Q70" s="164">
        <v>8</v>
      </c>
      <c r="R70" s="164" t="b">
        <f t="shared" si="4"/>
        <v>0</v>
      </c>
      <c r="S70" s="164" t="b">
        <f t="shared" si="5"/>
        <v>1</v>
      </c>
      <c r="T70" s="15"/>
    </row>
    <row r="71" spans="1:20" ht="63">
      <c r="A71" s="127">
        <v>60</v>
      </c>
      <c r="B71" s="197">
        <v>570401</v>
      </c>
      <c r="C71" s="197" t="s">
        <v>467</v>
      </c>
      <c r="D71" s="198" t="s">
        <v>345</v>
      </c>
      <c r="E71" s="131">
        <v>6</v>
      </c>
      <c r="F71" s="131">
        <v>6</v>
      </c>
      <c r="G71" s="131">
        <v>4</v>
      </c>
      <c r="H71" s="182">
        <v>0</v>
      </c>
      <c r="I71" s="131">
        <f t="shared" si="6"/>
        <v>12</v>
      </c>
      <c r="J71" s="182">
        <v>4</v>
      </c>
      <c r="K71" s="145">
        <v>7</v>
      </c>
      <c r="L71" s="145">
        <f t="shared" si="0"/>
        <v>7</v>
      </c>
      <c r="M71" s="145">
        <f t="shared" si="1"/>
        <v>7</v>
      </c>
      <c r="N71" s="164">
        <f t="shared" si="2"/>
        <v>7</v>
      </c>
      <c r="O71" s="189">
        <v>7</v>
      </c>
      <c r="P71" s="189">
        <f t="shared" si="3"/>
        <v>7</v>
      </c>
      <c r="Q71" s="164">
        <v>7</v>
      </c>
      <c r="R71" s="164" t="b">
        <f t="shared" si="4"/>
        <v>0</v>
      </c>
      <c r="S71" s="164" t="b">
        <f t="shared" si="5"/>
        <v>0</v>
      </c>
      <c r="T71" s="15"/>
    </row>
    <row r="72" spans="1:20" ht="78.75">
      <c r="A72" s="127">
        <v>61</v>
      </c>
      <c r="B72" s="197">
        <v>570501</v>
      </c>
      <c r="C72" s="197" t="s">
        <v>442</v>
      </c>
      <c r="D72" s="24" t="s">
        <v>346</v>
      </c>
      <c r="E72" s="131">
        <v>10</v>
      </c>
      <c r="F72" s="131">
        <v>10</v>
      </c>
      <c r="G72" s="131">
        <v>10</v>
      </c>
      <c r="H72" s="182">
        <v>10</v>
      </c>
      <c r="I72" s="131">
        <f t="shared" si="6"/>
        <v>10</v>
      </c>
      <c r="J72" s="182">
        <v>10</v>
      </c>
      <c r="K72" s="145">
        <v>10</v>
      </c>
      <c r="L72" s="145">
        <f t="shared" si="0"/>
        <v>10</v>
      </c>
      <c r="M72" s="145">
        <f t="shared" si="1"/>
        <v>10</v>
      </c>
      <c r="N72" s="164">
        <f t="shared" si="2"/>
        <v>10</v>
      </c>
      <c r="O72" s="189">
        <v>10</v>
      </c>
      <c r="P72" s="189">
        <f t="shared" si="3"/>
        <v>10</v>
      </c>
      <c r="Q72" s="164">
        <v>10</v>
      </c>
      <c r="R72" s="164" t="b">
        <f t="shared" si="4"/>
        <v>0</v>
      </c>
      <c r="S72" s="164" t="b">
        <f t="shared" si="5"/>
        <v>0</v>
      </c>
      <c r="T72" s="15"/>
    </row>
    <row r="73" spans="1:20" ht="94.5">
      <c r="A73" s="127">
        <v>62</v>
      </c>
      <c r="B73" s="197">
        <v>580401</v>
      </c>
      <c r="C73" s="197" t="s">
        <v>470</v>
      </c>
      <c r="D73" s="24" t="s">
        <v>347</v>
      </c>
      <c r="E73" s="131">
        <v>19</v>
      </c>
      <c r="F73" s="131">
        <v>19</v>
      </c>
      <c r="G73" s="131">
        <v>19</v>
      </c>
      <c r="H73" s="182">
        <v>18</v>
      </c>
      <c r="I73" s="131">
        <f t="shared" si="6"/>
        <v>19</v>
      </c>
      <c r="J73" s="182">
        <v>19</v>
      </c>
      <c r="K73" s="145">
        <v>19</v>
      </c>
      <c r="L73" s="145">
        <f t="shared" si="0"/>
        <v>19</v>
      </c>
      <c r="M73" s="145">
        <f t="shared" si="1"/>
        <v>19</v>
      </c>
      <c r="N73" s="164">
        <f t="shared" si="2"/>
        <v>19</v>
      </c>
      <c r="O73" s="189" t="e">
        <v>#VALUE!</v>
      </c>
      <c r="P73" s="189">
        <f t="shared" si="3"/>
        <v>19</v>
      </c>
      <c r="Q73" s="164">
        <v>18</v>
      </c>
      <c r="R73" s="164" t="b">
        <f t="shared" si="4"/>
        <v>0</v>
      </c>
      <c r="S73" s="164" t="b">
        <f t="shared" si="5"/>
        <v>1</v>
      </c>
      <c r="T73" s="15"/>
    </row>
    <row r="74" spans="1:20" ht="63">
      <c r="A74" s="127">
        <v>63</v>
      </c>
      <c r="B74" s="197">
        <v>810401</v>
      </c>
      <c r="C74" s="197" t="s">
        <v>506</v>
      </c>
      <c r="D74" s="24" t="s">
        <v>361</v>
      </c>
      <c r="E74" s="131">
        <v>6</v>
      </c>
      <c r="F74" s="131">
        <v>6</v>
      </c>
      <c r="G74" s="131">
        <v>4</v>
      </c>
      <c r="H74" s="182">
        <v>0</v>
      </c>
      <c r="I74" s="131">
        <f t="shared" si="6"/>
        <v>8</v>
      </c>
      <c r="J74" s="182">
        <v>4</v>
      </c>
      <c r="K74" s="145">
        <v>6</v>
      </c>
      <c r="L74" s="145">
        <f t="shared" si="0"/>
        <v>6</v>
      </c>
      <c r="M74" s="145">
        <f t="shared" si="1"/>
        <v>6</v>
      </c>
      <c r="N74" s="164">
        <f t="shared" si="2"/>
        <v>6</v>
      </c>
      <c r="O74" s="189">
        <v>6</v>
      </c>
      <c r="P74" s="189">
        <f t="shared" si="3"/>
        <v>6</v>
      </c>
      <c r="Q74" s="164">
        <v>12</v>
      </c>
      <c r="R74" s="164" t="b">
        <f t="shared" si="4"/>
        <v>0</v>
      </c>
      <c r="S74" s="164" t="b">
        <f t="shared" si="5"/>
        <v>0</v>
      </c>
      <c r="T74" s="15"/>
    </row>
    <row r="75" spans="1:20" ht="78.75">
      <c r="A75" s="127">
        <v>64</v>
      </c>
      <c r="B75" s="197">
        <v>880501</v>
      </c>
      <c r="C75" s="197" t="s">
        <v>516</v>
      </c>
      <c r="D75" s="24" t="s">
        <v>364</v>
      </c>
      <c r="E75" s="131">
        <v>10</v>
      </c>
      <c r="F75" s="131">
        <v>10</v>
      </c>
      <c r="G75" s="131">
        <v>9</v>
      </c>
      <c r="H75" s="182">
        <v>9</v>
      </c>
      <c r="I75" s="131">
        <f t="shared" si="6"/>
        <v>11</v>
      </c>
      <c r="J75" s="182">
        <v>10</v>
      </c>
      <c r="K75" s="145">
        <v>10</v>
      </c>
      <c r="L75" s="145">
        <f t="shared" si="0"/>
        <v>10</v>
      </c>
      <c r="M75" s="145">
        <f t="shared" si="1"/>
        <v>10</v>
      </c>
      <c r="N75" s="164">
        <f t="shared" si="2"/>
        <v>10</v>
      </c>
      <c r="O75" s="189">
        <v>10</v>
      </c>
      <c r="P75" s="189">
        <f t="shared" si="3"/>
        <v>10</v>
      </c>
      <c r="Q75" s="164">
        <v>9</v>
      </c>
      <c r="R75" s="164" t="b">
        <f t="shared" si="4"/>
        <v>0</v>
      </c>
      <c r="S75" s="164" t="b">
        <f t="shared" si="5"/>
        <v>1</v>
      </c>
      <c r="T75" s="15"/>
    </row>
    <row r="76" spans="1:20" ht="63">
      <c r="A76" s="127">
        <v>65</v>
      </c>
      <c r="B76" s="197">
        <v>900401</v>
      </c>
      <c r="C76" s="197" t="s">
        <v>519</v>
      </c>
      <c r="D76" s="24" t="s">
        <v>365</v>
      </c>
      <c r="E76" s="131">
        <v>30</v>
      </c>
      <c r="F76" s="131">
        <v>30</v>
      </c>
      <c r="G76" s="131">
        <v>27</v>
      </c>
      <c r="H76" s="182">
        <v>27</v>
      </c>
      <c r="I76" s="131">
        <f t="shared" si="6"/>
        <v>33</v>
      </c>
      <c r="J76" s="182">
        <v>29</v>
      </c>
      <c r="K76" s="145">
        <v>30</v>
      </c>
      <c r="L76" s="145">
        <f t="shared" si="0"/>
        <v>30</v>
      </c>
      <c r="M76" s="145">
        <f t="shared" si="1"/>
        <v>30</v>
      </c>
      <c r="N76" s="164">
        <f t="shared" si="2"/>
        <v>30</v>
      </c>
      <c r="O76" s="189">
        <v>30</v>
      </c>
      <c r="P76" s="189">
        <f t="shared" si="3"/>
        <v>30</v>
      </c>
      <c r="Q76" s="164">
        <v>19</v>
      </c>
      <c r="R76" s="164" t="b">
        <f t="shared" si="4"/>
        <v>0</v>
      </c>
      <c r="S76" s="164" t="b">
        <f t="shared" si="5"/>
        <v>1</v>
      </c>
      <c r="T76" s="15"/>
    </row>
    <row r="77" spans="1:20" ht="63">
      <c r="A77" s="127">
        <v>66</v>
      </c>
      <c r="B77" s="197">
        <v>910401</v>
      </c>
      <c r="C77" s="197" t="s">
        <v>521</v>
      </c>
      <c r="D77" s="24" t="s">
        <v>366</v>
      </c>
      <c r="E77" s="131">
        <v>10</v>
      </c>
      <c r="F77" s="131">
        <v>10</v>
      </c>
      <c r="G77" s="131">
        <v>10</v>
      </c>
      <c r="H77" s="182">
        <v>10</v>
      </c>
      <c r="I77" s="131">
        <f aca="true" t="shared" si="7" ref="I77:I82">(K77*4)-(E77+F77+G77)</f>
        <v>10</v>
      </c>
      <c r="J77" s="182">
        <v>10</v>
      </c>
      <c r="K77" s="145">
        <v>10</v>
      </c>
      <c r="L77" s="145">
        <f aca="true" t="shared" si="8" ref="L77:L82">ROUND(K77,0)</f>
        <v>10</v>
      </c>
      <c r="M77" s="145">
        <f aca="true" t="shared" si="9" ref="M77:M82">ROUND(K77,0)</f>
        <v>10</v>
      </c>
      <c r="N77" s="164">
        <f aca="true" t="shared" si="10" ref="N77:N82">ROUND((E77+F77+G77+I77)/4,1)</f>
        <v>10</v>
      </c>
      <c r="O77" s="189">
        <v>10</v>
      </c>
      <c r="P77" s="189">
        <f aca="true" t="shared" si="11" ref="P77:P82">ROUND(K77,0)</f>
        <v>10</v>
      </c>
      <c r="Q77" s="164">
        <v>11</v>
      </c>
      <c r="R77" s="164" t="b">
        <f aca="true" t="shared" si="12" ref="R77:R82">H77&gt;I77</f>
        <v>0</v>
      </c>
      <c r="S77" s="164" t="b">
        <f aca="true" t="shared" si="13" ref="S77:S82">K77&gt;Q77</f>
        <v>0</v>
      </c>
      <c r="T77" s="15"/>
    </row>
    <row r="78" spans="1:20" ht="94.5">
      <c r="A78" s="127">
        <v>67</v>
      </c>
      <c r="B78" s="197">
        <v>930401</v>
      </c>
      <c r="C78" s="197" t="s">
        <v>525</v>
      </c>
      <c r="D78" s="24" t="s">
        <v>368</v>
      </c>
      <c r="E78" s="131">
        <v>0</v>
      </c>
      <c r="F78" s="131">
        <v>0</v>
      </c>
      <c r="G78" s="131">
        <v>6</v>
      </c>
      <c r="H78" s="182">
        <v>17</v>
      </c>
      <c r="I78" s="131">
        <f>H78</f>
        <v>17</v>
      </c>
      <c r="J78" s="182">
        <v>6</v>
      </c>
      <c r="K78" s="145">
        <f>J78</f>
        <v>6</v>
      </c>
      <c r="L78" s="145">
        <f t="shared" si="8"/>
        <v>6</v>
      </c>
      <c r="M78" s="145">
        <f t="shared" si="9"/>
        <v>6</v>
      </c>
      <c r="N78" s="164">
        <f t="shared" si="10"/>
        <v>5.8</v>
      </c>
      <c r="O78" s="75">
        <v>0</v>
      </c>
      <c r="P78" s="189">
        <f t="shared" si="11"/>
        <v>6</v>
      </c>
      <c r="Q78" s="164">
        <v>5</v>
      </c>
      <c r="R78" s="164" t="b">
        <f t="shared" si="12"/>
        <v>0</v>
      </c>
      <c r="S78" s="164" t="b">
        <f t="shared" si="13"/>
        <v>1</v>
      </c>
      <c r="T78" s="15"/>
    </row>
    <row r="79" spans="1:20" ht="63">
      <c r="A79" s="127">
        <v>68</v>
      </c>
      <c r="B79" s="197">
        <v>940401</v>
      </c>
      <c r="C79" s="197" t="s">
        <v>454</v>
      </c>
      <c r="D79" s="24" t="s">
        <v>370</v>
      </c>
      <c r="E79" s="131">
        <v>5</v>
      </c>
      <c r="F79" s="131">
        <v>5</v>
      </c>
      <c r="G79" s="131">
        <v>5</v>
      </c>
      <c r="H79" s="182">
        <v>5</v>
      </c>
      <c r="I79" s="131">
        <f t="shared" si="7"/>
        <v>5</v>
      </c>
      <c r="J79" s="182">
        <v>5</v>
      </c>
      <c r="K79" s="145">
        <v>5</v>
      </c>
      <c r="L79" s="145">
        <f t="shared" si="8"/>
        <v>5</v>
      </c>
      <c r="M79" s="145">
        <f t="shared" si="9"/>
        <v>5</v>
      </c>
      <c r="N79" s="164">
        <f t="shared" si="10"/>
        <v>5</v>
      </c>
      <c r="O79" s="189">
        <v>5</v>
      </c>
      <c r="P79" s="189">
        <f t="shared" si="11"/>
        <v>5</v>
      </c>
      <c r="Q79" s="164">
        <v>9</v>
      </c>
      <c r="R79" s="164" t="b">
        <f t="shared" si="12"/>
        <v>0</v>
      </c>
      <c r="S79" s="164" t="b">
        <f t="shared" si="13"/>
        <v>0</v>
      </c>
      <c r="T79" s="15"/>
    </row>
    <row r="80" spans="1:20" ht="63">
      <c r="A80" s="127">
        <v>69</v>
      </c>
      <c r="B80" s="197">
        <v>940404</v>
      </c>
      <c r="C80" s="197" t="s">
        <v>532</v>
      </c>
      <c r="D80" s="24" t="s">
        <v>373</v>
      </c>
      <c r="E80" s="131">
        <v>11</v>
      </c>
      <c r="F80" s="131">
        <v>11</v>
      </c>
      <c r="G80" s="131">
        <v>21</v>
      </c>
      <c r="H80" s="182">
        <v>21</v>
      </c>
      <c r="I80" s="131">
        <f t="shared" si="7"/>
        <v>1</v>
      </c>
      <c r="J80" s="182">
        <v>16</v>
      </c>
      <c r="K80" s="145">
        <v>11</v>
      </c>
      <c r="L80" s="145">
        <f t="shared" si="8"/>
        <v>11</v>
      </c>
      <c r="M80" s="145">
        <f t="shared" si="9"/>
        <v>11</v>
      </c>
      <c r="N80" s="164">
        <f t="shared" si="10"/>
        <v>11</v>
      </c>
      <c r="O80" s="189">
        <v>11</v>
      </c>
      <c r="P80" s="189">
        <f t="shared" si="11"/>
        <v>11</v>
      </c>
      <c r="Q80" s="164">
        <v>23</v>
      </c>
      <c r="R80" s="164" t="b">
        <f t="shared" si="12"/>
        <v>1</v>
      </c>
      <c r="S80" s="164" t="b">
        <f t="shared" si="13"/>
        <v>0</v>
      </c>
      <c r="T80" s="15"/>
    </row>
    <row r="81" spans="1:20" ht="63">
      <c r="A81" s="127">
        <v>70</v>
      </c>
      <c r="B81" s="197">
        <v>940405</v>
      </c>
      <c r="C81" s="197" t="s">
        <v>533</v>
      </c>
      <c r="D81" s="24" t="s">
        <v>374</v>
      </c>
      <c r="E81" s="131">
        <v>28</v>
      </c>
      <c r="F81" s="131">
        <v>28</v>
      </c>
      <c r="G81" s="131">
        <v>32</v>
      </c>
      <c r="H81" s="182">
        <v>40</v>
      </c>
      <c r="I81" s="131">
        <f t="shared" si="7"/>
        <v>28</v>
      </c>
      <c r="J81" s="182">
        <v>32</v>
      </c>
      <c r="K81" s="145">
        <v>29</v>
      </c>
      <c r="L81" s="145">
        <f t="shared" si="8"/>
        <v>29</v>
      </c>
      <c r="M81" s="145">
        <f t="shared" si="9"/>
        <v>29</v>
      </c>
      <c r="N81" s="164">
        <f t="shared" si="10"/>
        <v>29</v>
      </c>
      <c r="O81" s="189">
        <v>29</v>
      </c>
      <c r="P81" s="189">
        <f t="shared" si="11"/>
        <v>29</v>
      </c>
      <c r="Q81" s="164">
        <v>35</v>
      </c>
      <c r="R81" s="164" t="b">
        <f t="shared" si="12"/>
        <v>1</v>
      </c>
      <c r="S81" s="164" t="b">
        <f t="shared" si="13"/>
        <v>0</v>
      </c>
      <c r="T81" s="15"/>
    </row>
    <row r="82" spans="1:20" ht="67.5" customHeight="1">
      <c r="A82" s="127">
        <v>71</v>
      </c>
      <c r="B82" s="197">
        <v>940406</v>
      </c>
      <c r="C82" s="197" t="s">
        <v>534</v>
      </c>
      <c r="D82" s="24" t="s">
        <v>375</v>
      </c>
      <c r="E82" s="131">
        <v>29</v>
      </c>
      <c r="F82" s="131">
        <v>29</v>
      </c>
      <c r="G82" s="131">
        <v>30</v>
      </c>
      <c r="H82" s="182">
        <v>30</v>
      </c>
      <c r="I82" s="131">
        <f t="shared" si="7"/>
        <v>32</v>
      </c>
      <c r="J82" s="182">
        <v>30</v>
      </c>
      <c r="K82" s="145">
        <v>30</v>
      </c>
      <c r="L82" s="145">
        <f t="shared" si="8"/>
        <v>30</v>
      </c>
      <c r="M82" s="145">
        <f t="shared" si="9"/>
        <v>30</v>
      </c>
      <c r="N82" s="164">
        <f t="shared" si="10"/>
        <v>30</v>
      </c>
      <c r="O82" s="189">
        <v>30</v>
      </c>
      <c r="P82" s="189">
        <f t="shared" si="11"/>
        <v>30</v>
      </c>
      <c r="Q82" s="164">
        <v>35</v>
      </c>
      <c r="R82" s="164" t="b">
        <f t="shared" si="12"/>
        <v>0</v>
      </c>
      <c r="S82" s="164" t="b">
        <f t="shared" si="13"/>
        <v>0</v>
      </c>
      <c r="T82" s="15"/>
    </row>
    <row r="83" spans="1:20" ht="15.75">
      <c r="A83" s="199"/>
      <c r="B83" s="199"/>
      <c r="C83" s="199"/>
      <c r="D83" s="39" t="s">
        <v>12</v>
      </c>
      <c r="E83" s="203">
        <f aca="true" t="shared" si="14" ref="E83:J83">SUM(E12:E82)</f>
        <v>4042</v>
      </c>
      <c r="F83" s="203">
        <f t="shared" si="14"/>
        <v>3912</v>
      </c>
      <c r="G83" s="203">
        <f t="shared" si="14"/>
        <v>3955</v>
      </c>
      <c r="H83" s="257">
        <f t="shared" si="14"/>
        <v>3994</v>
      </c>
      <c r="I83" s="203">
        <f t="shared" si="14"/>
        <v>4088</v>
      </c>
      <c r="J83" s="257">
        <f t="shared" si="14"/>
        <v>3981</v>
      </c>
      <c r="K83" s="204">
        <f>ROUND((E83+F83+G83+I83)/4,0)</f>
        <v>3999</v>
      </c>
      <c r="L83" s="200">
        <f>SUM(L12:L82)</f>
        <v>3999</v>
      </c>
      <c r="M83" s="200">
        <f>SUM(M12:M82)</f>
        <v>3999</v>
      </c>
      <c r="O83" s="202" t="e">
        <f>SUM(O12:O82)</f>
        <v>#N/A</v>
      </c>
      <c r="P83" s="202">
        <f>SUM(P12:P82)</f>
        <v>3999</v>
      </c>
      <c r="Q83" s="22">
        <f>SUM(Q12:Q82)</f>
        <v>4152</v>
      </c>
      <c r="T83" s="15"/>
    </row>
    <row r="84" spans="1:20" ht="15.75">
      <c r="A84" s="205"/>
      <c r="B84" s="205"/>
      <c r="C84" s="205"/>
      <c r="D84" s="165"/>
      <c r="E84" s="166"/>
      <c r="F84" s="166"/>
      <c r="G84" s="166"/>
      <c r="H84" s="166"/>
      <c r="I84" s="166"/>
      <c r="J84" s="166"/>
      <c r="K84" s="167"/>
      <c r="L84" s="168"/>
      <c r="M84" s="169"/>
      <c r="T84" s="15"/>
    </row>
    <row r="86" spans="1:13" ht="15.75">
      <c r="A86" s="368" t="s">
        <v>18</v>
      </c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</row>
  </sheetData>
  <sheetProtection selectLockedCells="1" selectUnlockedCells="1"/>
  <autoFilter ref="A10:T83"/>
  <mergeCells count="6">
    <mergeCell ref="A8:M8"/>
    <mergeCell ref="A10:A11"/>
    <mergeCell ref="B10:B11"/>
    <mergeCell ref="C10:C11"/>
    <mergeCell ref="D10:D11"/>
    <mergeCell ref="A86:M86"/>
  </mergeCells>
  <printOptions/>
  <pageMargins left="0.7875" right="0.39375" top="0.7479166666666667" bottom="0.39375" header="0.5118055555555555" footer="0.5118055555555555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26"/>
  <sheetViews>
    <sheetView view="pageBreakPreview" zoomScale="70" zoomScaleSheetLayoutView="70" zoomScalePageLayoutView="0" workbookViewId="0" topLeftCell="A4">
      <selection activeCell="F4" sqref="F1:I16384"/>
    </sheetView>
  </sheetViews>
  <sheetFormatPr defaultColWidth="9.140625" defaultRowHeight="15"/>
  <cols>
    <col min="1" max="1" width="5.140625" style="22" customWidth="1"/>
    <col min="2" max="2" width="60.00390625" style="22" customWidth="1"/>
    <col min="3" max="3" width="22.28125" style="1" customWidth="1"/>
    <col min="4" max="4" width="23.421875" style="1" customWidth="1"/>
    <col min="5" max="5" width="21.7109375" style="1" customWidth="1"/>
    <col min="6" max="7" width="9.140625" style="1" hidden="1" customWidth="1"/>
    <col min="8" max="8" width="10.7109375" style="1" hidden="1" customWidth="1"/>
    <col min="9" max="9" width="0" style="1" hidden="1" customWidth="1"/>
    <col min="10" max="16384" width="9.140625" style="1" customWidth="1"/>
  </cols>
  <sheetData>
    <row r="1" spans="1:5" ht="15.75">
      <c r="A1" s="30"/>
      <c r="B1" s="30"/>
      <c r="C1" s="22"/>
      <c r="D1" s="30" t="s">
        <v>441</v>
      </c>
      <c r="E1" s="30"/>
    </row>
    <row r="2" spans="1:5" ht="28.5" customHeight="1">
      <c r="A2" s="31" t="s">
        <v>2</v>
      </c>
      <c r="B2" s="31"/>
      <c r="C2" s="22"/>
      <c r="D2" s="30" t="s">
        <v>1</v>
      </c>
      <c r="E2" s="31"/>
    </row>
    <row r="3" spans="1:5" ht="25.5" customHeight="1">
      <c r="A3" s="31"/>
      <c r="B3" s="31"/>
      <c r="C3" s="22"/>
      <c r="D3" s="31" t="s">
        <v>3</v>
      </c>
      <c r="E3" s="42"/>
    </row>
    <row r="4" spans="1:5" ht="15.75">
      <c r="A4" s="30"/>
      <c r="B4" s="30"/>
      <c r="C4" s="22"/>
      <c r="D4" s="31" t="s">
        <v>4</v>
      </c>
      <c r="E4" s="30"/>
    </row>
    <row r="5" spans="1:5" ht="15.75">
      <c r="A5" s="30"/>
      <c r="B5" s="30"/>
      <c r="C5" s="22"/>
      <c r="D5" s="30" t="s">
        <v>5</v>
      </c>
      <c r="E5" s="30"/>
    </row>
    <row r="6" spans="1:5" ht="43.5" customHeight="1">
      <c r="A6" s="33"/>
      <c r="B6" s="33"/>
      <c r="C6" s="22"/>
      <c r="D6" s="32"/>
      <c r="E6" s="36"/>
    </row>
    <row r="7" spans="1:5" ht="58.5" customHeight="1">
      <c r="A7" s="369" t="s">
        <v>628</v>
      </c>
      <c r="B7" s="369"/>
      <c r="C7" s="369"/>
      <c r="D7" s="369"/>
      <c r="E7" s="369"/>
    </row>
    <row r="8" spans="1:5" ht="15.75" customHeight="1">
      <c r="A8" s="34"/>
      <c r="B8" s="34"/>
      <c r="C8" s="34"/>
      <c r="D8" s="206"/>
      <c r="E8" s="206"/>
    </row>
    <row r="9" spans="1:5" ht="42" customHeight="1">
      <c r="A9" s="367" t="s">
        <v>6</v>
      </c>
      <c r="B9" s="367" t="s">
        <v>7</v>
      </c>
      <c r="C9" s="367" t="s">
        <v>567</v>
      </c>
      <c r="D9" s="367"/>
      <c r="E9" s="367"/>
    </row>
    <row r="10" spans="1:7" ht="15.75">
      <c r="A10" s="367"/>
      <c r="B10" s="367"/>
      <c r="C10" s="35" t="s">
        <v>8</v>
      </c>
      <c r="D10" s="35" t="s">
        <v>293</v>
      </c>
      <c r="E10" s="35" t="s">
        <v>617</v>
      </c>
      <c r="F10" s="22" t="s">
        <v>624</v>
      </c>
      <c r="G10" s="22"/>
    </row>
    <row r="11" spans="1:7" ht="47.25" customHeight="1">
      <c r="A11" s="43">
        <v>1</v>
      </c>
      <c r="B11" s="24" t="s">
        <v>561</v>
      </c>
      <c r="C11" s="235">
        <v>405402</v>
      </c>
      <c r="D11" s="220">
        <f>C11</f>
        <v>405402</v>
      </c>
      <c r="E11" s="220">
        <f>C11</f>
        <v>405402</v>
      </c>
      <c r="F11" s="22">
        <v>405402</v>
      </c>
      <c r="G11" s="222">
        <f>C11-F11</f>
        <v>0</v>
      </c>
    </row>
    <row r="12" spans="1:7" ht="47.25" customHeight="1">
      <c r="A12" s="43">
        <v>2</v>
      </c>
      <c r="B12" s="24" t="s">
        <v>562</v>
      </c>
      <c r="C12" s="44">
        <f>250000+50000</f>
        <v>300000</v>
      </c>
      <c r="D12" s="220">
        <f aca="true" t="shared" si="0" ref="D12:D19">C12</f>
        <v>300000</v>
      </c>
      <c r="E12" s="220">
        <f aca="true" t="shared" si="1" ref="E12:E19">C12</f>
        <v>300000</v>
      </c>
      <c r="F12" s="22">
        <v>300000</v>
      </c>
      <c r="G12" s="222">
        <f aca="true" t="shared" si="2" ref="G12:G19">C12-F12</f>
        <v>0</v>
      </c>
    </row>
    <row r="13" spans="1:7" ht="47.25" customHeight="1">
      <c r="A13" s="43">
        <v>3</v>
      </c>
      <c r="B13" s="24" t="s">
        <v>564</v>
      </c>
      <c r="C13" s="44">
        <v>119000</v>
      </c>
      <c r="D13" s="220">
        <f t="shared" si="0"/>
        <v>119000</v>
      </c>
      <c r="E13" s="220">
        <f t="shared" si="1"/>
        <v>119000</v>
      </c>
      <c r="F13" s="22">
        <v>122580</v>
      </c>
      <c r="G13" s="222">
        <f t="shared" si="2"/>
        <v>-3580</v>
      </c>
    </row>
    <row r="14" spans="1:7" ht="47.25" customHeight="1">
      <c r="A14" s="43">
        <v>4</v>
      </c>
      <c r="B14" s="24" t="s">
        <v>565</v>
      </c>
      <c r="C14" s="44">
        <v>78000</v>
      </c>
      <c r="D14" s="220">
        <f t="shared" si="0"/>
        <v>78000</v>
      </c>
      <c r="E14" s="220">
        <f t="shared" si="1"/>
        <v>78000</v>
      </c>
      <c r="F14" s="22">
        <v>78000</v>
      </c>
      <c r="G14" s="222">
        <f t="shared" si="2"/>
        <v>0</v>
      </c>
    </row>
    <row r="15" spans="1:7" ht="63">
      <c r="A15" s="43">
        <v>5</v>
      </c>
      <c r="B15" s="24" t="s">
        <v>566</v>
      </c>
      <c r="C15" s="44">
        <v>27670</v>
      </c>
      <c r="D15" s="220">
        <f t="shared" si="0"/>
        <v>27670</v>
      </c>
      <c r="E15" s="220">
        <f t="shared" si="1"/>
        <v>27670</v>
      </c>
      <c r="F15" s="22">
        <v>27670</v>
      </c>
      <c r="G15" s="222">
        <f t="shared" si="2"/>
        <v>0</v>
      </c>
    </row>
    <row r="16" spans="1:7" ht="63">
      <c r="A16" s="43">
        <v>6</v>
      </c>
      <c r="B16" s="24" t="s">
        <v>568</v>
      </c>
      <c r="C16" s="44">
        <v>90125</v>
      </c>
      <c r="D16" s="220">
        <f t="shared" si="0"/>
        <v>90125</v>
      </c>
      <c r="E16" s="220">
        <f t="shared" si="1"/>
        <v>90125</v>
      </c>
      <c r="F16" s="22">
        <v>88333</v>
      </c>
      <c r="G16" s="222">
        <f t="shared" si="2"/>
        <v>1792</v>
      </c>
    </row>
    <row r="17" spans="1:7" ht="63">
      <c r="A17" s="43">
        <v>7</v>
      </c>
      <c r="B17" s="24" t="s">
        <v>569</v>
      </c>
      <c r="C17" s="44">
        <v>30224</v>
      </c>
      <c r="D17" s="220">
        <f t="shared" si="0"/>
        <v>30224</v>
      </c>
      <c r="E17" s="220">
        <f t="shared" si="1"/>
        <v>30224</v>
      </c>
      <c r="F17" s="22">
        <v>20816</v>
      </c>
      <c r="G17" s="222">
        <f t="shared" si="2"/>
        <v>9408</v>
      </c>
    </row>
    <row r="18" spans="1:7" ht="47.25">
      <c r="A18" s="43">
        <v>8</v>
      </c>
      <c r="B18" s="24" t="s">
        <v>570</v>
      </c>
      <c r="C18" s="44">
        <v>864</v>
      </c>
      <c r="D18" s="220">
        <f t="shared" si="0"/>
        <v>864</v>
      </c>
      <c r="E18" s="220">
        <f t="shared" si="1"/>
        <v>864</v>
      </c>
      <c r="F18" s="22">
        <v>864</v>
      </c>
      <c r="G18" s="222">
        <f t="shared" si="2"/>
        <v>0</v>
      </c>
    </row>
    <row r="19" spans="1:8" ht="47.25">
      <c r="A19" s="136">
        <v>9</v>
      </c>
      <c r="B19" s="198" t="s">
        <v>337</v>
      </c>
      <c r="C19" s="237">
        <f>33600+5394</f>
        <v>38994</v>
      </c>
      <c r="D19" s="220">
        <f t="shared" si="0"/>
        <v>38994</v>
      </c>
      <c r="E19" s="220">
        <f t="shared" si="1"/>
        <v>38994</v>
      </c>
      <c r="F19" s="22">
        <v>38994</v>
      </c>
      <c r="G19" s="222">
        <f t="shared" si="2"/>
        <v>0</v>
      </c>
      <c r="H19" s="22" t="s">
        <v>649</v>
      </c>
    </row>
    <row r="20" spans="1:9" ht="47.25">
      <c r="A20" s="136">
        <v>10</v>
      </c>
      <c r="B20" s="198" t="s">
        <v>336</v>
      </c>
      <c r="C20" s="237">
        <v>14280</v>
      </c>
      <c r="D20" s="220">
        <v>14280</v>
      </c>
      <c r="E20" s="220">
        <v>14280</v>
      </c>
      <c r="F20" s="22">
        <v>3570</v>
      </c>
      <c r="G20" s="222">
        <f>C20-F20</f>
        <v>10710</v>
      </c>
      <c r="H20" s="264">
        <v>44552</v>
      </c>
      <c r="I20" s="22" t="s">
        <v>651</v>
      </c>
    </row>
    <row r="21" spans="1:9" ht="47.25">
      <c r="A21" s="136">
        <v>11</v>
      </c>
      <c r="B21" s="198" t="s">
        <v>331</v>
      </c>
      <c r="C21" s="237">
        <v>91389</v>
      </c>
      <c r="D21" s="220">
        <v>110246</v>
      </c>
      <c r="E21" s="220">
        <v>110204</v>
      </c>
      <c r="F21" s="22">
        <v>29162</v>
      </c>
      <c r="G21" s="222">
        <f>C21-F21</f>
        <v>62227</v>
      </c>
      <c r="H21" s="264">
        <v>44552</v>
      </c>
      <c r="I21" s="22" t="s">
        <v>652</v>
      </c>
    </row>
    <row r="22" spans="1:5" ht="15.75">
      <c r="A22" s="29"/>
      <c r="B22" s="24" t="s">
        <v>12</v>
      </c>
      <c r="C22" s="221">
        <f>SUM(C11:C21)</f>
        <v>1195948</v>
      </c>
      <c r="D22" s="221">
        <f>SUM(D11:D21)</f>
        <v>1214805</v>
      </c>
      <c r="E22" s="221">
        <f>SUM(E11:E21)</f>
        <v>1214763</v>
      </c>
    </row>
    <row r="23" spans="1:5" ht="16.5" customHeight="1">
      <c r="A23" s="47"/>
      <c r="B23" s="48"/>
      <c r="C23" s="217"/>
      <c r="D23" s="49"/>
      <c r="E23" s="49"/>
    </row>
    <row r="24" spans="1:5" ht="15.75">
      <c r="A24" s="38"/>
      <c r="B24" s="36"/>
      <c r="C24" s="36"/>
      <c r="D24" s="22"/>
      <c r="E24" s="22"/>
    </row>
    <row r="25" spans="1:5" ht="15.75" customHeight="1">
      <c r="A25" s="368" t="s">
        <v>18</v>
      </c>
      <c r="B25" s="368"/>
      <c r="C25" s="368"/>
      <c r="D25" s="368"/>
      <c r="E25" s="368"/>
    </row>
    <row r="26" spans="3:5" ht="15">
      <c r="C26" s="22"/>
      <c r="D26" s="22"/>
      <c r="E26" s="22"/>
    </row>
  </sheetData>
  <sheetProtection selectLockedCells="1" selectUnlockedCells="1"/>
  <mergeCells count="5">
    <mergeCell ref="A7:E7"/>
    <mergeCell ref="A9:A10"/>
    <mergeCell ref="B9:B10"/>
    <mergeCell ref="C9:E9"/>
    <mergeCell ref="A25:E25"/>
  </mergeCells>
  <printOptions/>
  <pageMargins left="0.7875" right="0.39375" top="0.7479166666666667" bottom="0.39375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1"/>
  <sheetViews>
    <sheetView view="pageBreakPreview" zoomScale="70" zoomScaleSheetLayoutView="70" zoomScalePageLayoutView="0" workbookViewId="0" topLeftCell="A1">
      <selection activeCell="J1" sqref="F1:J16384"/>
    </sheetView>
  </sheetViews>
  <sheetFormatPr defaultColWidth="9.140625" defaultRowHeight="15"/>
  <cols>
    <col min="1" max="1" width="5.140625" style="1" customWidth="1"/>
    <col min="2" max="2" width="60.00390625" style="1" customWidth="1"/>
    <col min="3" max="3" width="20.28125" style="1" customWidth="1"/>
    <col min="4" max="4" width="20.421875" style="1" customWidth="1"/>
    <col min="5" max="5" width="18.140625" style="1" customWidth="1"/>
    <col min="6" max="8" width="9.140625" style="1" hidden="1" customWidth="1"/>
    <col min="9" max="10" width="0" style="1" hidden="1" customWidth="1"/>
    <col min="11" max="16384" width="9.140625" style="1" customWidth="1"/>
  </cols>
  <sheetData>
    <row r="1" spans="1:5" ht="15.75">
      <c r="A1" s="30"/>
      <c r="B1" s="30"/>
      <c r="C1" s="30" t="s">
        <v>440</v>
      </c>
      <c r="D1" s="22"/>
      <c r="E1" s="32"/>
    </row>
    <row r="2" spans="1:5" ht="28.5" customHeight="1">
      <c r="A2" s="31" t="s">
        <v>2</v>
      </c>
      <c r="B2" s="31"/>
      <c r="C2" s="30" t="s">
        <v>1</v>
      </c>
      <c r="D2" s="22"/>
      <c r="E2" s="32"/>
    </row>
    <row r="3" spans="1:5" ht="28.5" customHeight="1">
      <c r="A3" s="31"/>
      <c r="B3" s="31"/>
      <c r="C3" s="31" t="s">
        <v>3</v>
      </c>
      <c r="D3" s="22"/>
      <c r="E3" s="42"/>
    </row>
    <row r="4" spans="1:5" ht="15.75">
      <c r="A4" s="30"/>
      <c r="B4" s="30"/>
      <c r="C4" s="31" t="s">
        <v>4</v>
      </c>
      <c r="D4" s="22"/>
      <c r="E4" s="32"/>
    </row>
    <row r="5" spans="1:5" ht="15.75">
      <c r="A5" s="30"/>
      <c r="B5" s="30"/>
      <c r="C5" s="30" t="s">
        <v>5</v>
      </c>
      <c r="D5" s="22"/>
      <c r="E5" s="32"/>
    </row>
    <row r="6" spans="1:5" ht="33" customHeight="1">
      <c r="A6" s="33"/>
      <c r="B6" s="33"/>
      <c r="C6" s="32"/>
      <c r="D6" s="32"/>
      <c r="E6" s="32"/>
    </row>
    <row r="7" spans="1:5" ht="96" customHeight="1">
      <c r="A7" s="369" t="s">
        <v>650</v>
      </c>
      <c r="B7" s="369"/>
      <c r="C7" s="369"/>
      <c r="D7" s="369"/>
      <c r="E7" s="369"/>
    </row>
    <row r="8" spans="1:5" ht="15.75" customHeight="1">
      <c r="A8" s="34"/>
      <c r="B8" s="34"/>
      <c r="C8" s="34"/>
      <c r="D8" s="30"/>
      <c r="E8" s="30"/>
    </row>
    <row r="9" spans="1:5" ht="42" customHeight="1">
      <c r="A9" s="367" t="s">
        <v>6</v>
      </c>
      <c r="B9" s="367" t="s">
        <v>7</v>
      </c>
      <c r="C9" s="367" t="s">
        <v>560</v>
      </c>
      <c r="D9" s="367"/>
      <c r="E9" s="367"/>
    </row>
    <row r="10" spans="1:5" ht="15.75">
      <c r="A10" s="367"/>
      <c r="B10" s="367"/>
      <c r="C10" s="35" t="s">
        <v>8</v>
      </c>
      <c r="D10" s="35" t="s">
        <v>293</v>
      </c>
      <c r="E10" s="35" t="s">
        <v>617</v>
      </c>
    </row>
    <row r="11" spans="1:7" ht="50.25" customHeight="1">
      <c r="A11" s="43">
        <v>1</v>
      </c>
      <c r="B11" s="24" t="s">
        <v>561</v>
      </c>
      <c r="C11" s="44">
        <v>59</v>
      </c>
      <c r="D11" s="45">
        <v>50</v>
      </c>
      <c r="E11" s="45">
        <v>50</v>
      </c>
      <c r="F11" s="164">
        <v>55</v>
      </c>
      <c r="G11" s="223">
        <f aca="true" t="shared" si="0" ref="G11:G16">C11-F11</f>
        <v>4</v>
      </c>
    </row>
    <row r="12" spans="1:8" ht="49.5" customHeight="1">
      <c r="A12" s="43">
        <v>2</v>
      </c>
      <c r="B12" s="24" t="s">
        <v>562</v>
      </c>
      <c r="C12" s="44">
        <v>30</v>
      </c>
      <c r="D12" s="45">
        <f>C12</f>
        <v>30</v>
      </c>
      <c r="E12" s="45">
        <f>C12</f>
        <v>30</v>
      </c>
      <c r="F12" s="164">
        <v>40</v>
      </c>
      <c r="G12" s="223">
        <f t="shared" si="0"/>
        <v>-10</v>
      </c>
      <c r="H12" s="164" t="s">
        <v>640</v>
      </c>
    </row>
    <row r="13" spans="1:9" ht="62.25" customHeight="1">
      <c r="A13" s="43">
        <v>3</v>
      </c>
      <c r="B13" s="24" t="s">
        <v>563</v>
      </c>
      <c r="C13" s="44">
        <v>62</v>
      </c>
      <c r="D13" s="45">
        <f>C13</f>
        <v>62</v>
      </c>
      <c r="E13" s="45">
        <f>C13</f>
        <v>62</v>
      </c>
      <c r="F13" s="164">
        <v>37</v>
      </c>
      <c r="G13" s="223">
        <f t="shared" si="0"/>
        <v>25</v>
      </c>
      <c r="H13" s="164" t="s">
        <v>643</v>
      </c>
      <c r="I13" s="22" t="s">
        <v>682</v>
      </c>
    </row>
    <row r="14" spans="1:7" ht="47.25" customHeight="1">
      <c r="A14" s="43">
        <v>4</v>
      </c>
      <c r="B14" s="24" t="s">
        <v>564</v>
      </c>
      <c r="C14" s="44">
        <v>16</v>
      </c>
      <c r="D14" s="45">
        <v>15</v>
      </c>
      <c r="E14" s="45">
        <v>15</v>
      </c>
      <c r="F14" s="164">
        <v>15</v>
      </c>
      <c r="G14" s="223">
        <f t="shared" si="0"/>
        <v>1</v>
      </c>
    </row>
    <row r="15" spans="1:7" ht="47.25" customHeight="1">
      <c r="A15" s="43">
        <v>5</v>
      </c>
      <c r="B15" s="24" t="s">
        <v>565</v>
      </c>
      <c r="C15" s="44">
        <v>15</v>
      </c>
      <c r="D15" s="45">
        <f>C15</f>
        <v>15</v>
      </c>
      <c r="E15" s="45">
        <f>C15</f>
        <v>15</v>
      </c>
      <c r="F15" s="164">
        <v>15</v>
      </c>
      <c r="G15" s="223">
        <f t="shared" si="0"/>
        <v>0</v>
      </c>
    </row>
    <row r="16" spans="1:7" ht="63">
      <c r="A16" s="43">
        <v>6</v>
      </c>
      <c r="B16" s="24" t="s">
        <v>566</v>
      </c>
      <c r="C16" s="44">
        <v>36</v>
      </c>
      <c r="D16" s="45">
        <f>C16</f>
        <v>36</v>
      </c>
      <c r="E16" s="45">
        <f>C16</f>
        <v>36</v>
      </c>
      <c r="F16" s="164">
        <v>27</v>
      </c>
      <c r="G16" s="223">
        <f t="shared" si="0"/>
        <v>9</v>
      </c>
    </row>
    <row r="17" spans="1:8" ht="22.5" customHeight="1">
      <c r="A17" s="37"/>
      <c r="B17" s="24" t="s">
        <v>12</v>
      </c>
      <c r="C17" s="44">
        <f>SUM(C11:C16)</f>
        <v>218</v>
      </c>
      <c r="D17" s="46">
        <f>SUM(D11:D16)</f>
        <v>208</v>
      </c>
      <c r="E17" s="46">
        <f>SUM(E11:E16)</f>
        <v>208</v>
      </c>
      <c r="H17" s="22"/>
    </row>
    <row r="18" spans="1:5" ht="18" customHeight="1">
      <c r="A18" s="47"/>
      <c r="B18" s="48"/>
      <c r="C18" s="217"/>
      <c r="D18" s="41"/>
      <c r="E18" s="41"/>
    </row>
    <row r="19" spans="1:5" ht="15.75">
      <c r="A19" s="38"/>
      <c r="B19" s="32"/>
      <c r="C19" s="32"/>
      <c r="D19" s="32"/>
      <c r="E19" s="32"/>
    </row>
    <row r="20" spans="1:5" ht="15.75" customHeight="1">
      <c r="A20" s="364" t="s">
        <v>18</v>
      </c>
      <c r="B20" s="364"/>
      <c r="C20" s="364"/>
      <c r="D20" s="364"/>
      <c r="E20" s="364"/>
    </row>
    <row r="21" spans="1:5" ht="15">
      <c r="A21" s="22"/>
      <c r="B21" s="22"/>
      <c r="C21" s="22"/>
      <c r="D21" s="22"/>
      <c r="E21" s="22"/>
    </row>
  </sheetData>
  <sheetProtection selectLockedCells="1" selectUnlockedCells="1"/>
  <mergeCells count="5">
    <mergeCell ref="A7:E7"/>
    <mergeCell ref="A9:A10"/>
    <mergeCell ref="B9:B10"/>
    <mergeCell ref="C9:E9"/>
    <mergeCell ref="A20:E20"/>
  </mergeCells>
  <printOptions/>
  <pageMargins left="0.7875" right="0.39375" top="0.7479166666666667" bottom="0.39375" header="0.5118055555555555" footer="0.5118055555555555"/>
  <pageSetup fitToHeight="1" fitToWidth="1"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P62"/>
  <sheetViews>
    <sheetView view="pageBreakPreview" zoomScale="70" zoomScaleSheetLayoutView="70" zoomScalePageLayoutView="0" workbookViewId="0" topLeftCell="A1">
      <pane xSplit="4" ySplit="10" topLeftCell="E49" activePane="bottomRight" state="frozen"/>
      <selection pane="topLeft" activeCell="A1" sqref="A1"/>
      <selection pane="topRight" activeCell="C1" sqref="C1"/>
      <selection pane="bottomLeft" activeCell="A40" sqref="A40"/>
      <selection pane="bottomRight" activeCell="I11" sqref="I11:K57"/>
    </sheetView>
  </sheetViews>
  <sheetFormatPr defaultColWidth="9.140625" defaultRowHeight="15"/>
  <cols>
    <col min="1" max="1" width="5.140625" style="32" customWidth="1"/>
    <col min="2" max="2" width="12.57421875" style="32" hidden="1" customWidth="1"/>
    <col min="3" max="3" width="46.57421875" style="32" hidden="1" customWidth="1"/>
    <col min="4" max="4" width="63.00390625" style="32" customWidth="1"/>
    <col min="5" max="8" width="11.28125" style="210" customWidth="1"/>
    <col min="9" max="9" width="12.28125" style="32" customWidth="1"/>
    <col min="10" max="10" width="12.7109375" style="209" customWidth="1"/>
    <col min="11" max="11" width="11.7109375" style="209" customWidth="1"/>
    <col min="12" max="13" width="9.140625" style="22" hidden="1" customWidth="1"/>
    <col min="14" max="15" width="9.140625" style="1" hidden="1" customWidth="1"/>
    <col min="16" max="16384" width="9.140625" style="1" customWidth="1"/>
  </cols>
  <sheetData>
    <row r="1" spans="1:11" ht="15.75">
      <c r="A1" s="30"/>
      <c r="B1" s="30"/>
      <c r="C1" s="30"/>
      <c r="D1" s="30"/>
      <c r="E1" s="30"/>
      <c r="F1" s="30"/>
      <c r="G1" s="207"/>
      <c r="H1" s="30" t="s">
        <v>20</v>
      </c>
      <c r="I1" s="30"/>
      <c r="J1" s="30"/>
      <c r="K1" s="30"/>
    </row>
    <row r="2" spans="1:11" ht="28.5" customHeight="1">
      <c r="A2" s="31" t="s">
        <v>2</v>
      </c>
      <c r="B2" s="31"/>
      <c r="C2" s="31"/>
      <c r="D2" s="31"/>
      <c r="E2" s="31"/>
      <c r="F2" s="31"/>
      <c r="G2" s="207"/>
      <c r="H2" s="30" t="s">
        <v>1</v>
      </c>
      <c r="I2" s="30"/>
      <c r="J2" s="30"/>
      <c r="K2" s="30"/>
    </row>
    <row r="3" spans="1:11" ht="25.5" customHeight="1">
      <c r="A3" s="31"/>
      <c r="B3" s="31"/>
      <c r="C3" s="31"/>
      <c r="D3" s="31"/>
      <c r="E3" s="31"/>
      <c r="F3" s="31"/>
      <c r="G3" s="207"/>
      <c r="H3" s="31" t="s">
        <v>3</v>
      </c>
      <c r="I3" s="30"/>
      <c r="J3" s="30"/>
      <c r="K3" s="30"/>
    </row>
    <row r="4" spans="1:8" ht="15.75">
      <c r="A4" s="30"/>
      <c r="B4" s="30"/>
      <c r="C4" s="30"/>
      <c r="D4" s="30"/>
      <c r="E4" s="208"/>
      <c r="F4" s="208"/>
      <c r="G4" s="208"/>
      <c r="H4" s="31" t="s">
        <v>4</v>
      </c>
    </row>
    <row r="5" spans="1:8" ht="15.75">
      <c r="A5" s="33"/>
      <c r="B5" s="33"/>
      <c r="C5" s="33"/>
      <c r="D5" s="33"/>
      <c r="H5" s="30" t="s">
        <v>5</v>
      </c>
    </row>
    <row r="6" spans="1:8" ht="31.5" customHeight="1">
      <c r="A6" s="33"/>
      <c r="B6" s="33"/>
      <c r="C6" s="33"/>
      <c r="D6" s="33"/>
      <c r="H6" s="30"/>
    </row>
    <row r="7" spans="1:11" ht="46.5" customHeight="1">
      <c r="A7" s="361" t="s">
        <v>629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15.75" customHeight="1">
      <c r="A8" s="34"/>
      <c r="B8" s="34"/>
      <c r="C8" s="34"/>
      <c r="D8" s="34"/>
      <c r="E8" s="34"/>
      <c r="F8" s="34"/>
      <c r="G8" s="34"/>
      <c r="H8" s="207"/>
      <c r="I8" s="207"/>
      <c r="J8" s="207"/>
      <c r="K8" s="207"/>
    </row>
    <row r="9" spans="1:11" ht="37.5" customHeight="1">
      <c r="A9" s="367" t="s">
        <v>6</v>
      </c>
      <c r="B9" s="365" t="s">
        <v>456</v>
      </c>
      <c r="C9" s="365" t="s">
        <v>455</v>
      </c>
      <c r="D9" s="367" t="s">
        <v>7</v>
      </c>
      <c r="E9" s="211" t="s">
        <v>21</v>
      </c>
      <c r="F9" s="212"/>
      <c r="G9" s="212"/>
      <c r="H9" s="212"/>
      <c r="I9" s="212"/>
      <c r="J9" s="212"/>
      <c r="K9" s="213"/>
    </row>
    <row r="10" spans="1:14" ht="31.5">
      <c r="A10" s="367"/>
      <c r="B10" s="366"/>
      <c r="C10" s="366"/>
      <c r="D10" s="367"/>
      <c r="E10" s="35" t="s">
        <v>613</v>
      </c>
      <c r="F10" s="35" t="s">
        <v>614</v>
      </c>
      <c r="G10" s="35" t="s">
        <v>615</v>
      </c>
      <c r="H10" s="35" t="s">
        <v>616</v>
      </c>
      <c r="I10" s="35" t="s">
        <v>8</v>
      </c>
      <c r="J10" s="35" t="s">
        <v>293</v>
      </c>
      <c r="K10" s="35" t="s">
        <v>617</v>
      </c>
      <c r="L10" s="22" t="s">
        <v>609</v>
      </c>
      <c r="M10" s="22" t="s">
        <v>623</v>
      </c>
      <c r="N10" s="22" t="s">
        <v>624</v>
      </c>
    </row>
    <row r="11" spans="1:16" ht="47.25">
      <c r="A11" s="215">
        <v>1</v>
      </c>
      <c r="B11" s="197">
        <v>560001</v>
      </c>
      <c r="C11" s="197" t="s">
        <v>466</v>
      </c>
      <c r="D11" s="24" t="s">
        <v>378</v>
      </c>
      <c r="E11" s="214">
        <v>8</v>
      </c>
      <c r="F11" s="214">
        <v>8</v>
      </c>
      <c r="G11" s="214">
        <v>8</v>
      </c>
      <c r="H11" s="214">
        <v>8</v>
      </c>
      <c r="I11" s="145">
        <f>ROUND((E11+F11+G11+H11)/4,0)</f>
        <v>8</v>
      </c>
      <c r="J11" s="186">
        <f>ROUND(I11,0)</f>
        <v>8</v>
      </c>
      <c r="K11" s="186">
        <f>ROUND(I11,0)</f>
        <v>8</v>
      </c>
      <c r="L11" s="164">
        <f>ROUND(SUM(E11:H11)/4,1)</f>
        <v>8</v>
      </c>
      <c r="M11" s="189">
        <f>ROUND(I11,0)</f>
        <v>8</v>
      </c>
      <c r="N11" s="164">
        <v>8</v>
      </c>
      <c r="O11" s="75">
        <f>I11-N11</f>
        <v>0</v>
      </c>
      <c r="P11" s="15"/>
    </row>
    <row r="12" spans="1:16" ht="31.5">
      <c r="A12" s="215">
        <v>2</v>
      </c>
      <c r="B12" s="197">
        <v>580003</v>
      </c>
      <c r="C12" s="197" t="s">
        <v>468</v>
      </c>
      <c r="D12" s="24" t="s">
        <v>14</v>
      </c>
      <c r="E12" s="29">
        <v>11</v>
      </c>
      <c r="F12" s="29">
        <v>11</v>
      </c>
      <c r="G12" s="29">
        <v>10</v>
      </c>
      <c r="H12" s="29">
        <v>10</v>
      </c>
      <c r="I12" s="145">
        <v>10.4</v>
      </c>
      <c r="J12" s="186">
        <f aca="true" t="shared" si="0" ref="J12:J57">ROUND(I12,0)</f>
        <v>10</v>
      </c>
      <c r="K12" s="186">
        <f aca="true" t="shared" si="1" ref="K12:K57">ROUND(I12,0)</f>
        <v>10</v>
      </c>
      <c r="L12" s="15">
        <f aca="true" t="shared" si="2" ref="L12:L23">ROUND(SUM(E12:H12)/4,1)</f>
        <v>10.5</v>
      </c>
      <c r="M12" s="189">
        <f aca="true" t="shared" si="3" ref="M12:M56">ROUND(I12,0)</f>
        <v>10</v>
      </c>
      <c r="N12" s="164">
        <v>10</v>
      </c>
      <c r="O12" s="75">
        <f aca="true" t="shared" si="4" ref="O12:O57">I12-N12</f>
        <v>0.40000000000000036</v>
      </c>
      <c r="P12" s="15"/>
    </row>
    <row r="13" spans="1:16" ht="47.25">
      <c r="A13" s="215">
        <v>3</v>
      </c>
      <c r="B13" s="197">
        <v>620030</v>
      </c>
      <c r="C13" s="197" t="s">
        <v>536</v>
      </c>
      <c r="D13" s="24" t="s">
        <v>379</v>
      </c>
      <c r="E13" s="29">
        <v>215</v>
      </c>
      <c r="F13" s="29">
        <v>215</v>
      </c>
      <c r="G13" s="29">
        <v>215</v>
      </c>
      <c r="H13" s="29">
        <v>215</v>
      </c>
      <c r="I13" s="145">
        <f aca="true" t="shared" si="5" ref="I13:I57">ROUND((E13+F13+G13+H13)/4,0)</f>
        <v>215</v>
      </c>
      <c r="J13" s="186">
        <f t="shared" si="0"/>
        <v>215</v>
      </c>
      <c r="K13" s="186">
        <f t="shared" si="1"/>
        <v>215</v>
      </c>
      <c r="L13" s="164">
        <f t="shared" si="2"/>
        <v>215</v>
      </c>
      <c r="M13" s="189">
        <f t="shared" si="3"/>
        <v>215</v>
      </c>
      <c r="N13" s="164">
        <v>215</v>
      </c>
      <c r="O13" s="75">
        <f t="shared" si="4"/>
        <v>0</v>
      </c>
      <c r="P13" s="15"/>
    </row>
    <row r="14" spans="1:16" ht="31.5">
      <c r="A14" s="215">
        <v>4</v>
      </c>
      <c r="B14" s="197">
        <v>660003</v>
      </c>
      <c r="C14" s="197" t="s">
        <v>480</v>
      </c>
      <c r="D14" s="24" t="s">
        <v>310</v>
      </c>
      <c r="E14" s="131">
        <v>20</v>
      </c>
      <c r="F14" s="131">
        <v>20</v>
      </c>
      <c r="G14" s="131">
        <v>19</v>
      </c>
      <c r="H14" s="131">
        <v>17</v>
      </c>
      <c r="I14" s="145">
        <f t="shared" si="5"/>
        <v>19</v>
      </c>
      <c r="J14" s="186">
        <f t="shared" si="0"/>
        <v>19</v>
      </c>
      <c r="K14" s="186">
        <f t="shared" si="1"/>
        <v>19</v>
      </c>
      <c r="L14" s="164">
        <f t="shared" si="2"/>
        <v>19</v>
      </c>
      <c r="M14" s="189">
        <f t="shared" si="3"/>
        <v>19</v>
      </c>
      <c r="N14" s="164">
        <v>19</v>
      </c>
      <c r="O14" s="75">
        <f t="shared" si="4"/>
        <v>0</v>
      </c>
      <c r="P14" s="15"/>
    </row>
    <row r="15" spans="1:16" ht="47.25" customHeight="1">
      <c r="A15" s="215">
        <v>5</v>
      </c>
      <c r="B15" s="197">
        <v>760008</v>
      </c>
      <c r="C15" s="197" t="s">
        <v>497</v>
      </c>
      <c r="D15" s="24" t="s">
        <v>319</v>
      </c>
      <c r="E15" s="29">
        <v>8</v>
      </c>
      <c r="F15" s="29">
        <v>8</v>
      </c>
      <c r="G15" s="29">
        <v>7</v>
      </c>
      <c r="H15" s="29">
        <v>7</v>
      </c>
      <c r="I15" s="145">
        <v>7.4</v>
      </c>
      <c r="J15" s="186">
        <f t="shared" si="0"/>
        <v>7</v>
      </c>
      <c r="K15" s="186">
        <f t="shared" si="1"/>
        <v>7</v>
      </c>
      <c r="L15" s="15">
        <f t="shared" si="2"/>
        <v>7.5</v>
      </c>
      <c r="M15" s="189">
        <f t="shared" si="3"/>
        <v>7</v>
      </c>
      <c r="N15" s="164">
        <v>5</v>
      </c>
      <c r="O15" s="75">
        <f t="shared" si="4"/>
        <v>2.4000000000000004</v>
      </c>
      <c r="P15" s="15"/>
    </row>
    <row r="16" spans="1:16" ht="31.5">
      <c r="A16" s="215">
        <v>6</v>
      </c>
      <c r="B16" s="197">
        <v>790003</v>
      </c>
      <c r="C16" s="197" t="s">
        <v>503</v>
      </c>
      <c r="D16" s="24" t="s">
        <v>321</v>
      </c>
      <c r="E16" s="29">
        <v>4</v>
      </c>
      <c r="F16" s="29">
        <v>4</v>
      </c>
      <c r="G16" s="29">
        <v>4</v>
      </c>
      <c r="H16" s="29">
        <v>4</v>
      </c>
      <c r="I16" s="145">
        <f t="shared" si="5"/>
        <v>4</v>
      </c>
      <c r="J16" s="186">
        <f t="shared" si="0"/>
        <v>4</v>
      </c>
      <c r="K16" s="186">
        <f t="shared" si="1"/>
        <v>4</v>
      </c>
      <c r="L16" s="164">
        <f t="shared" si="2"/>
        <v>4</v>
      </c>
      <c r="M16" s="189">
        <f t="shared" si="3"/>
        <v>4</v>
      </c>
      <c r="N16" s="164">
        <v>3</v>
      </c>
      <c r="O16" s="75">
        <f t="shared" si="4"/>
        <v>1</v>
      </c>
      <c r="P16" s="15"/>
    </row>
    <row r="17" spans="1:16" ht="31.5">
      <c r="A17" s="215">
        <v>7</v>
      </c>
      <c r="B17" s="197">
        <v>810006</v>
      </c>
      <c r="C17" s="197" t="s">
        <v>537</v>
      </c>
      <c r="D17" s="24" t="s">
        <v>382</v>
      </c>
      <c r="E17" s="29">
        <v>29</v>
      </c>
      <c r="F17" s="29">
        <v>29</v>
      </c>
      <c r="G17" s="29">
        <v>26</v>
      </c>
      <c r="H17" s="29">
        <v>20</v>
      </c>
      <c r="I17" s="145">
        <f t="shared" si="5"/>
        <v>26</v>
      </c>
      <c r="J17" s="186">
        <f t="shared" si="0"/>
        <v>26</v>
      </c>
      <c r="K17" s="186">
        <f t="shared" si="1"/>
        <v>26</v>
      </c>
      <c r="L17" s="164">
        <f t="shared" si="2"/>
        <v>26</v>
      </c>
      <c r="M17" s="189">
        <f t="shared" si="3"/>
        <v>26</v>
      </c>
      <c r="N17" s="164">
        <v>28</v>
      </c>
      <c r="O17" s="75">
        <f t="shared" si="4"/>
        <v>-2</v>
      </c>
      <c r="P17" s="15"/>
    </row>
    <row r="18" spans="1:16" ht="47.25">
      <c r="A18" s="215">
        <v>8</v>
      </c>
      <c r="B18" s="197">
        <v>830003</v>
      </c>
      <c r="C18" s="197" t="s">
        <v>451</v>
      </c>
      <c r="D18" s="24" t="s">
        <v>324</v>
      </c>
      <c r="E18" s="214">
        <v>13</v>
      </c>
      <c r="F18" s="214">
        <v>13</v>
      </c>
      <c r="G18" s="214">
        <v>11</v>
      </c>
      <c r="H18" s="214">
        <v>7</v>
      </c>
      <c r="I18" s="145">
        <f t="shared" si="5"/>
        <v>11</v>
      </c>
      <c r="J18" s="186">
        <f t="shared" si="0"/>
        <v>11</v>
      </c>
      <c r="K18" s="186">
        <f t="shared" si="1"/>
        <v>11</v>
      </c>
      <c r="L18" s="164">
        <f>ROUND(SUM(E18:H18)/4,1)</f>
        <v>11</v>
      </c>
      <c r="M18" s="189">
        <f t="shared" si="3"/>
        <v>11</v>
      </c>
      <c r="N18" s="164">
        <v>19</v>
      </c>
      <c r="O18" s="75">
        <f t="shared" si="4"/>
        <v>-8</v>
      </c>
      <c r="P18" s="15"/>
    </row>
    <row r="19" spans="1:16" ht="47.25">
      <c r="A19" s="215">
        <v>9</v>
      </c>
      <c r="B19" s="197">
        <v>840007</v>
      </c>
      <c r="C19" s="197" t="s">
        <v>509</v>
      </c>
      <c r="D19" s="24" t="s">
        <v>17</v>
      </c>
      <c r="E19" s="29">
        <v>4</v>
      </c>
      <c r="F19" s="29">
        <v>4</v>
      </c>
      <c r="G19" s="29">
        <v>4</v>
      </c>
      <c r="H19" s="29">
        <v>3</v>
      </c>
      <c r="I19" s="145">
        <f t="shared" si="5"/>
        <v>4</v>
      </c>
      <c r="J19" s="186">
        <f t="shared" si="0"/>
        <v>4</v>
      </c>
      <c r="K19" s="186">
        <f t="shared" si="1"/>
        <v>4</v>
      </c>
      <c r="L19" s="164">
        <f t="shared" si="2"/>
        <v>3.8</v>
      </c>
      <c r="M19" s="189">
        <f t="shared" si="3"/>
        <v>4</v>
      </c>
      <c r="N19" s="164">
        <v>5</v>
      </c>
      <c r="O19" s="75">
        <f t="shared" si="4"/>
        <v>-1</v>
      </c>
      <c r="P19" s="15"/>
    </row>
    <row r="20" spans="1:16" ht="31.5">
      <c r="A20" s="215">
        <v>10</v>
      </c>
      <c r="B20" s="197">
        <v>850006</v>
      </c>
      <c r="C20" s="197" t="s">
        <v>511</v>
      </c>
      <c r="D20" s="24" t="s">
        <v>326</v>
      </c>
      <c r="E20" s="29">
        <v>64</v>
      </c>
      <c r="F20" s="29">
        <v>64</v>
      </c>
      <c r="G20" s="29">
        <v>64</v>
      </c>
      <c r="H20" s="29">
        <v>64</v>
      </c>
      <c r="I20" s="145">
        <f t="shared" si="5"/>
        <v>64</v>
      </c>
      <c r="J20" s="186">
        <f t="shared" si="0"/>
        <v>64</v>
      </c>
      <c r="K20" s="186">
        <f t="shared" si="1"/>
        <v>64</v>
      </c>
      <c r="L20" s="164">
        <f t="shared" si="2"/>
        <v>64</v>
      </c>
      <c r="M20" s="189">
        <f t="shared" si="3"/>
        <v>64</v>
      </c>
      <c r="N20" s="164">
        <v>64</v>
      </c>
      <c r="O20" s="75">
        <f t="shared" si="4"/>
        <v>0</v>
      </c>
      <c r="P20" s="15"/>
    </row>
    <row r="21" spans="1:16" ht="47.25" customHeight="1">
      <c r="A21" s="215">
        <v>11</v>
      </c>
      <c r="B21" s="197">
        <v>860009</v>
      </c>
      <c r="C21" s="197" t="s">
        <v>513</v>
      </c>
      <c r="D21" s="24" t="s">
        <v>327</v>
      </c>
      <c r="E21" s="29">
        <v>8</v>
      </c>
      <c r="F21" s="29">
        <v>8</v>
      </c>
      <c r="G21" s="29">
        <v>9</v>
      </c>
      <c r="H21" s="29">
        <v>9</v>
      </c>
      <c r="I21" s="145">
        <v>8.4</v>
      </c>
      <c r="J21" s="186">
        <f t="shared" si="0"/>
        <v>8</v>
      </c>
      <c r="K21" s="186">
        <f t="shared" si="1"/>
        <v>8</v>
      </c>
      <c r="L21" s="15">
        <f t="shared" si="2"/>
        <v>8.5</v>
      </c>
      <c r="M21" s="189">
        <f t="shared" si="3"/>
        <v>8</v>
      </c>
      <c r="N21" s="164">
        <v>7</v>
      </c>
      <c r="O21" s="75">
        <f t="shared" si="4"/>
        <v>1.4000000000000004</v>
      </c>
      <c r="P21" s="15"/>
    </row>
    <row r="22" spans="1:16" ht="63">
      <c r="A22" s="215">
        <v>12</v>
      </c>
      <c r="B22" s="197">
        <v>880010</v>
      </c>
      <c r="C22" s="197" t="s">
        <v>515</v>
      </c>
      <c r="D22" s="24" t="s">
        <v>329</v>
      </c>
      <c r="E22" s="29">
        <v>18</v>
      </c>
      <c r="F22" s="29">
        <v>18</v>
      </c>
      <c r="G22" s="29">
        <v>18</v>
      </c>
      <c r="H22" s="29">
        <v>18</v>
      </c>
      <c r="I22" s="145">
        <f t="shared" si="5"/>
        <v>18</v>
      </c>
      <c r="J22" s="186">
        <f t="shared" si="0"/>
        <v>18</v>
      </c>
      <c r="K22" s="186">
        <f t="shared" si="1"/>
        <v>18</v>
      </c>
      <c r="L22" s="164">
        <f t="shared" si="2"/>
        <v>18</v>
      </c>
      <c r="M22" s="189">
        <f t="shared" si="3"/>
        <v>18</v>
      </c>
      <c r="N22" s="164">
        <v>19</v>
      </c>
      <c r="O22" s="75">
        <f t="shared" si="4"/>
        <v>-1</v>
      </c>
      <c r="P22" s="15"/>
    </row>
    <row r="23" spans="1:16" ht="47.25">
      <c r="A23" s="215">
        <v>13</v>
      </c>
      <c r="B23" s="197">
        <v>890011</v>
      </c>
      <c r="C23" s="197" t="s">
        <v>517</v>
      </c>
      <c r="D23" s="24" t="s">
        <v>330</v>
      </c>
      <c r="E23" s="29">
        <v>19</v>
      </c>
      <c r="F23" s="29">
        <v>19</v>
      </c>
      <c r="G23" s="29">
        <v>17</v>
      </c>
      <c r="H23" s="29">
        <v>15</v>
      </c>
      <c r="I23" s="145">
        <v>17.4</v>
      </c>
      <c r="J23" s="186">
        <f t="shared" si="0"/>
        <v>17</v>
      </c>
      <c r="K23" s="186">
        <f t="shared" si="1"/>
        <v>17</v>
      </c>
      <c r="L23" s="15">
        <f t="shared" si="2"/>
        <v>17.5</v>
      </c>
      <c r="M23" s="189">
        <f t="shared" si="3"/>
        <v>17</v>
      </c>
      <c r="N23" s="164">
        <v>16</v>
      </c>
      <c r="O23" s="75">
        <f t="shared" si="4"/>
        <v>1.3999999999999986</v>
      </c>
      <c r="P23" s="15"/>
    </row>
    <row r="24" spans="1:16" ht="47.25">
      <c r="A24" s="215">
        <v>14</v>
      </c>
      <c r="B24" s="197">
        <v>510401</v>
      </c>
      <c r="C24" s="197" t="s">
        <v>458</v>
      </c>
      <c r="D24" s="24" t="s">
        <v>341</v>
      </c>
      <c r="E24" s="29">
        <v>25</v>
      </c>
      <c r="F24" s="29">
        <v>25</v>
      </c>
      <c r="G24" s="29">
        <v>23</v>
      </c>
      <c r="H24" s="29">
        <v>18</v>
      </c>
      <c r="I24" s="145">
        <f t="shared" si="5"/>
        <v>23</v>
      </c>
      <c r="J24" s="186">
        <f t="shared" si="0"/>
        <v>23</v>
      </c>
      <c r="K24" s="186">
        <f t="shared" si="1"/>
        <v>23</v>
      </c>
      <c r="L24" s="164">
        <f aca="true" t="shared" si="6" ref="L24:L56">ROUND(SUM(E24:H24)/4,1)</f>
        <v>22.8</v>
      </c>
      <c r="M24" s="189">
        <f t="shared" si="3"/>
        <v>23</v>
      </c>
      <c r="N24" s="164">
        <v>27</v>
      </c>
      <c r="O24" s="75">
        <f t="shared" si="4"/>
        <v>-4</v>
      </c>
      <c r="P24" s="15"/>
    </row>
    <row r="25" spans="1:16" ht="63">
      <c r="A25" s="215">
        <v>15</v>
      </c>
      <c r="B25" s="197">
        <v>520401</v>
      </c>
      <c r="C25" s="197" t="s">
        <v>460</v>
      </c>
      <c r="D25" s="24" t="s">
        <v>342</v>
      </c>
      <c r="E25" s="29">
        <v>54</v>
      </c>
      <c r="F25" s="29">
        <v>54</v>
      </c>
      <c r="G25" s="29">
        <v>52</v>
      </c>
      <c r="H25" s="29">
        <v>50</v>
      </c>
      <c r="I25" s="145">
        <f t="shared" si="5"/>
        <v>53</v>
      </c>
      <c r="J25" s="186">
        <f t="shared" si="0"/>
        <v>53</v>
      </c>
      <c r="K25" s="186">
        <f t="shared" si="1"/>
        <v>53</v>
      </c>
      <c r="L25" s="15">
        <f t="shared" si="6"/>
        <v>52.5</v>
      </c>
      <c r="M25" s="189">
        <f t="shared" si="3"/>
        <v>53</v>
      </c>
      <c r="N25" s="164">
        <v>58</v>
      </c>
      <c r="O25" s="75">
        <f t="shared" si="4"/>
        <v>-5</v>
      </c>
      <c r="P25" s="15"/>
    </row>
    <row r="26" spans="1:16" ht="63">
      <c r="A26" s="215">
        <v>16</v>
      </c>
      <c r="B26" s="197">
        <v>530401</v>
      </c>
      <c r="C26" s="197" t="s">
        <v>462</v>
      </c>
      <c r="D26" s="24" t="s">
        <v>343</v>
      </c>
      <c r="E26" s="29">
        <v>45</v>
      </c>
      <c r="F26" s="29">
        <v>45</v>
      </c>
      <c r="G26" s="29">
        <v>45</v>
      </c>
      <c r="H26" s="29">
        <v>45</v>
      </c>
      <c r="I26" s="145">
        <f t="shared" si="5"/>
        <v>45</v>
      </c>
      <c r="J26" s="186">
        <f t="shared" si="0"/>
        <v>45</v>
      </c>
      <c r="K26" s="186">
        <f t="shared" si="1"/>
        <v>45</v>
      </c>
      <c r="L26" s="164">
        <f t="shared" si="6"/>
        <v>45</v>
      </c>
      <c r="M26" s="189">
        <f t="shared" si="3"/>
        <v>45</v>
      </c>
      <c r="N26" s="164">
        <v>51</v>
      </c>
      <c r="O26" s="75">
        <f t="shared" si="4"/>
        <v>-6</v>
      </c>
      <c r="P26" s="15"/>
    </row>
    <row r="27" spans="1:16" ht="63">
      <c r="A27" s="215">
        <v>17</v>
      </c>
      <c r="B27" s="197">
        <v>550401</v>
      </c>
      <c r="C27" s="197" t="s">
        <v>465</v>
      </c>
      <c r="D27" s="24" t="s">
        <v>344</v>
      </c>
      <c r="E27" s="29">
        <v>70</v>
      </c>
      <c r="F27" s="29">
        <v>70</v>
      </c>
      <c r="G27" s="29">
        <v>70</v>
      </c>
      <c r="H27" s="29">
        <v>70</v>
      </c>
      <c r="I27" s="145">
        <f t="shared" si="5"/>
        <v>70</v>
      </c>
      <c r="J27" s="186">
        <f t="shared" si="0"/>
        <v>70</v>
      </c>
      <c r="K27" s="186">
        <f t="shared" si="1"/>
        <v>70</v>
      </c>
      <c r="L27" s="164">
        <f t="shared" si="6"/>
        <v>70</v>
      </c>
      <c r="M27" s="189">
        <f t="shared" si="3"/>
        <v>70</v>
      </c>
      <c r="N27" s="164">
        <v>70</v>
      </c>
      <c r="O27" s="75">
        <f t="shared" si="4"/>
        <v>0</v>
      </c>
      <c r="P27" s="15"/>
    </row>
    <row r="28" spans="1:16" ht="63">
      <c r="A28" s="215">
        <v>18</v>
      </c>
      <c r="B28" s="197">
        <v>570501</v>
      </c>
      <c r="C28" s="197" t="s">
        <v>442</v>
      </c>
      <c r="D28" s="24" t="s">
        <v>346</v>
      </c>
      <c r="E28" s="29">
        <v>120</v>
      </c>
      <c r="F28" s="29">
        <v>120</v>
      </c>
      <c r="G28" s="29">
        <v>120</v>
      </c>
      <c r="H28" s="29">
        <v>120</v>
      </c>
      <c r="I28" s="145">
        <f t="shared" si="5"/>
        <v>120</v>
      </c>
      <c r="J28" s="186">
        <f t="shared" si="0"/>
        <v>120</v>
      </c>
      <c r="K28" s="186">
        <f t="shared" si="1"/>
        <v>120</v>
      </c>
      <c r="L28" s="164">
        <f>ROUND(SUM(E28:H28)/4,1)</f>
        <v>120</v>
      </c>
      <c r="M28" s="189">
        <f t="shared" si="3"/>
        <v>120</v>
      </c>
      <c r="N28" s="164">
        <v>120</v>
      </c>
      <c r="O28" s="75">
        <f t="shared" si="4"/>
        <v>0</v>
      </c>
      <c r="P28" s="15"/>
    </row>
    <row r="29" spans="1:16" ht="78.75">
      <c r="A29" s="215">
        <v>19</v>
      </c>
      <c r="B29" s="197">
        <v>580401</v>
      </c>
      <c r="C29" s="197" t="s">
        <v>470</v>
      </c>
      <c r="D29" s="24" t="s">
        <v>347</v>
      </c>
      <c r="E29" s="29">
        <v>85</v>
      </c>
      <c r="F29" s="29">
        <v>85</v>
      </c>
      <c r="G29" s="29">
        <v>81</v>
      </c>
      <c r="H29" s="29">
        <v>80</v>
      </c>
      <c r="I29" s="145">
        <f t="shared" si="5"/>
        <v>83</v>
      </c>
      <c r="J29" s="186">
        <f t="shared" si="0"/>
        <v>83</v>
      </c>
      <c r="K29" s="186">
        <f t="shared" si="1"/>
        <v>83</v>
      </c>
      <c r="L29" s="164">
        <f t="shared" si="6"/>
        <v>82.8</v>
      </c>
      <c r="M29" s="189">
        <f t="shared" si="3"/>
        <v>83</v>
      </c>
      <c r="N29" s="164">
        <v>87</v>
      </c>
      <c r="O29" s="75">
        <f t="shared" si="4"/>
        <v>-4</v>
      </c>
      <c r="P29" s="15"/>
    </row>
    <row r="30" spans="1:16" ht="47.25">
      <c r="A30" s="215">
        <v>20</v>
      </c>
      <c r="B30" s="197">
        <v>600401</v>
      </c>
      <c r="C30" s="197" t="s">
        <v>473</v>
      </c>
      <c r="D30" s="24" t="s">
        <v>348</v>
      </c>
      <c r="E30" s="29">
        <v>59</v>
      </c>
      <c r="F30" s="29">
        <v>59</v>
      </c>
      <c r="G30" s="29">
        <v>59</v>
      </c>
      <c r="H30" s="29">
        <v>59</v>
      </c>
      <c r="I30" s="145">
        <f t="shared" si="5"/>
        <v>59</v>
      </c>
      <c r="J30" s="186">
        <f t="shared" si="0"/>
        <v>59</v>
      </c>
      <c r="K30" s="186">
        <f t="shared" si="1"/>
        <v>59</v>
      </c>
      <c r="L30" s="164">
        <f t="shared" si="6"/>
        <v>59</v>
      </c>
      <c r="M30" s="189">
        <f t="shared" si="3"/>
        <v>59</v>
      </c>
      <c r="N30" s="164">
        <v>58</v>
      </c>
      <c r="O30" s="75">
        <f t="shared" si="4"/>
        <v>1</v>
      </c>
      <c r="P30" s="15"/>
    </row>
    <row r="31" spans="1:16" ht="63">
      <c r="A31" s="215">
        <v>21</v>
      </c>
      <c r="B31" s="197">
        <v>620017</v>
      </c>
      <c r="C31" s="197" t="s">
        <v>475</v>
      </c>
      <c r="D31" s="24" t="s">
        <v>349</v>
      </c>
      <c r="E31" s="29">
        <v>200</v>
      </c>
      <c r="F31" s="29">
        <v>200</v>
      </c>
      <c r="G31" s="29">
        <v>174</v>
      </c>
      <c r="H31" s="29">
        <v>200</v>
      </c>
      <c r="I31" s="145">
        <f t="shared" si="5"/>
        <v>194</v>
      </c>
      <c r="J31" s="186">
        <f t="shared" si="0"/>
        <v>194</v>
      </c>
      <c r="K31" s="186">
        <f t="shared" si="1"/>
        <v>194</v>
      </c>
      <c r="L31" s="15">
        <f t="shared" si="6"/>
        <v>193.5</v>
      </c>
      <c r="M31" s="189">
        <f t="shared" si="3"/>
        <v>194</v>
      </c>
      <c r="N31" s="164">
        <v>195</v>
      </c>
      <c r="O31" s="75">
        <f t="shared" si="4"/>
        <v>-1</v>
      </c>
      <c r="P31" s="15"/>
    </row>
    <row r="32" spans="1:16" ht="78.75">
      <c r="A32" s="215">
        <v>22</v>
      </c>
      <c r="B32" s="197">
        <v>620401</v>
      </c>
      <c r="C32" s="197" t="s">
        <v>535</v>
      </c>
      <c r="D32" s="24" t="s">
        <v>350</v>
      </c>
      <c r="E32" s="29">
        <v>34</v>
      </c>
      <c r="F32" s="29">
        <v>34</v>
      </c>
      <c r="G32" s="29">
        <v>36</v>
      </c>
      <c r="H32" s="29">
        <v>40</v>
      </c>
      <c r="I32" s="145">
        <f t="shared" si="5"/>
        <v>36</v>
      </c>
      <c r="J32" s="186">
        <f t="shared" si="0"/>
        <v>36</v>
      </c>
      <c r="K32" s="186">
        <f t="shared" si="1"/>
        <v>36</v>
      </c>
      <c r="L32" s="164">
        <f t="shared" si="6"/>
        <v>36</v>
      </c>
      <c r="M32" s="189">
        <f t="shared" si="3"/>
        <v>36</v>
      </c>
      <c r="N32" s="164">
        <v>37</v>
      </c>
      <c r="O32" s="75">
        <f t="shared" si="4"/>
        <v>-1</v>
      </c>
      <c r="P32" s="15"/>
    </row>
    <row r="33" spans="1:16" ht="63">
      <c r="A33" s="215">
        <v>23</v>
      </c>
      <c r="B33" s="197">
        <v>630501</v>
      </c>
      <c r="C33" s="197" t="s">
        <v>540</v>
      </c>
      <c r="D33" s="24" t="s">
        <v>386</v>
      </c>
      <c r="E33" s="29">
        <v>26</v>
      </c>
      <c r="F33" s="29">
        <v>26</v>
      </c>
      <c r="G33" s="29">
        <v>26</v>
      </c>
      <c r="H33" s="29">
        <v>24</v>
      </c>
      <c r="I33" s="145">
        <v>25.4</v>
      </c>
      <c r="J33" s="186">
        <f t="shared" si="0"/>
        <v>25</v>
      </c>
      <c r="K33" s="186">
        <f t="shared" si="1"/>
        <v>25</v>
      </c>
      <c r="L33" s="15">
        <f t="shared" si="6"/>
        <v>25.5</v>
      </c>
      <c r="M33" s="189">
        <f t="shared" si="3"/>
        <v>25</v>
      </c>
      <c r="N33" s="164">
        <v>25</v>
      </c>
      <c r="O33" s="75">
        <f t="shared" si="4"/>
        <v>0.3999999999999986</v>
      </c>
      <c r="P33" s="15"/>
    </row>
    <row r="34" spans="1:16" ht="47.25">
      <c r="A34" s="215">
        <v>24</v>
      </c>
      <c r="B34" s="197">
        <v>640401</v>
      </c>
      <c r="C34" s="197" t="s">
        <v>478</v>
      </c>
      <c r="D34" s="24" t="s">
        <v>351</v>
      </c>
      <c r="E34" s="29">
        <v>64</v>
      </c>
      <c r="F34" s="29">
        <v>64</v>
      </c>
      <c r="G34" s="29">
        <v>62</v>
      </c>
      <c r="H34" s="29">
        <v>62</v>
      </c>
      <c r="I34" s="145">
        <f t="shared" si="5"/>
        <v>63</v>
      </c>
      <c r="J34" s="186">
        <f t="shared" si="0"/>
        <v>63</v>
      </c>
      <c r="K34" s="186">
        <f t="shared" si="1"/>
        <v>63</v>
      </c>
      <c r="L34" s="164">
        <f t="shared" si="6"/>
        <v>63</v>
      </c>
      <c r="M34" s="189">
        <f t="shared" si="3"/>
        <v>63</v>
      </c>
      <c r="N34" s="164">
        <v>64</v>
      </c>
      <c r="O34" s="75">
        <f t="shared" si="4"/>
        <v>-1</v>
      </c>
      <c r="P34" s="15"/>
    </row>
    <row r="35" spans="1:16" ht="47.25">
      <c r="A35" s="215">
        <v>25</v>
      </c>
      <c r="B35" s="197">
        <v>670401</v>
      </c>
      <c r="C35" s="197" t="s">
        <v>482</v>
      </c>
      <c r="D35" s="24" t="s">
        <v>352</v>
      </c>
      <c r="E35" s="29">
        <v>62</v>
      </c>
      <c r="F35" s="29">
        <v>62</v>
      </c>
      <c r="G35" s="29">
        <v>62</v>
      </c>
      <c r="H35" s="29">
        <v>62</v>
      </c>
      <c r="I35" s="145">
        <f t="shared" si="5"/>
        <v>62</v>
      </c>
      <c r="J35" s="186">
        <f t="shared" si="0"/>
        <v>62</v>
      </c>
      <c r="K35" s="186">
        <f t="shared" si="1"/>
        <v>62</v>
      </c>
      <c r="L35" s="164">
        <f t="shared" si="6"/>
        <v>62</v>
      </c>
      <c r="M35" s="189">
        <f t="shared" si="3"/>
        <v>62</v>
      </c>
      <c r="N35" s="164">
        <v>62</v>
      </c>
      <c r="O35" s="75">
        <f t="shared" si="4"/>
        <v>0</v>
      </c>
      <c r="P35" s="15"/>
    </row>
    <row r="36" spans="1:16" ht="47.25">
      <c r="A36" s="215">
        <v>26</v>
      </c>
      <c r="B36" s="197">
        <v>710401</v>
      </c>
      <c r="C36" s="197" t="s">
        <v>487</v>
      </c>
      <c r="D36" s="24" t="s">
        <v>353</v>
      </c>
      <c r="E36" s="29">
        <v>75</v>
      </c>
      <c r="F36" s="29">
        <v>75</v>
      </c>
      <c r="G36" s="29">
        <v>75</v>
      </c>
      <c r="H36" s="29">
        <v>75</v>
      </c>
      <c r="I36" s="145">
        <f t="shared" si="5"/>
        <v>75</v>
      </c>
      <c r="J36" s="186">
        <f t="shared" si="0"/>
        <v>75</v>
      </c>
      <c r="K36" s="186">
        <f t="shared" si="1"/>
        <v>75</v>
      </c>
      <c r="L36" s="164">
        <f t="shared" si="6"/>
        <v>75</v>
      </c>
      <c r="M36" s="189">
        <f t="shared" si="3"/>
        <v>75</v>
      </c>
      <c r="N36" s="164">
        <v>75</v>
      </c>
      <c r="O36" s="75">
        <f t="shared" si="4"/>
        <v>0</v>
      </c>
      <c r="P36" s="15"/>
    </row>
    <row r="37" spans="1:16" ht="47.25" customHeight="1">
      <c r="A37" s="215">
        <v>27</v>
      </c>
      <c r="B37" s="197">
        <v>710402</v>
      </c>
      <c r="C37" s="197" t="s">
        <v>488</v>
      </c>
      <c r="D37" s="24" t="s">
        <v>354</v>
      </c>
      <c r="E37" s="176">
        <v>93</v>
      </c>
      <c r="F37" s="176">
        <v>93</v>
      </c>
      <c r="G37" s="176">
        <v>93</v>
      </c>
      <c r="H37" s="176">
        <v>93</v>
      </c>
      <c r="I37" s="145">
        <f t="shared" si="5"/>
        <v>93</v>
      </c>
      <c r="J37" s="186">
        <f t="shared" si="0"/>
        <v>93</v>
      </c>
      <c r="K37" s="186">
        <f t="shared" si="1"/>
        <v>93</v>
      </c>
      <c r="L37" s="164">
        <f t="shared" si="6"/>
        <v>93</v>
      </c>
      <c r="M37" s="189">
        <f t="shared" si="3"/>
        <v>93</v>
      </c>
      <c r="N37" s="164">
        <v>92</v>
      </c>
      <c r="O37" s="75">
        <f t="shared" si="4"/>
        <v>1</v>
      </c>
      <c r="P37" s="15"/>
    </row>
    <row r="38" spans="1:16" ht="47.25" customHeight="1">
      <c r="A38" s="215">
        <v>28</v>
      </c>
      <c r="B38" s="197">
        <v>710501</v>
      </c>
      <c r="C38" s="197" t="s">
        <v>541</v>
      </c>
      <c r="D38" s="24" t="s">
        <v>387</v>
      </c>
      <c r="E38" s="29">
        <v>24</v>
      </c>
      <c r="F38" s="29">
        <v>24</v>
      </c>
      <c r="G38" s="29">
        <v>24</v>
      </c>
      <c r="H38" s="29">
        <v>24</v>
      </c>
      <c r="I38" s="145">
        <f t="shared" si="5"/>
        <v>24</v>
      </c>
      <c r="J38" s="186">
        <f t="shared" si="0"/>
        <v>24</v>
      </c>
      <c r="K38" s="186">
        <f t="shared" si="1"/>
        <v>24</v>
      </c>
      <c r="L38" s="164">
        <f t="shared" si="6"/>
        <v>24</v>
      </c>
      <c r="M38" s="189">
        <f t="shared" si="3"/>
        <v>24</v>
      </c>
      <c r="N38" s="164">
        <v>24</v>
      </c>
      <c r="O38" s="75">
        <f t="shared" si="4"/>
        <v>0</v>
      </c>
      <c r="P38" s="15"/>
    </row>
    <row r="39" spans="1:16" ht="63">
      <c r="A39" s="215">
        <v>29</v>
      </c>
      <c r="B39" s="197">
        <v>720401</v>
      </c>
      <c r="C39" s="197" t="s">
        <v>490</v>
      </c>
      <c r="D39" s="24" t="s">
        <v>355</v>
      </c>
      <c r="E39" s="29">
        <v>60</v>
      </c>
      <c r="F39" s="29">
        <v>60</v>
      </c>
      <c r="G39" s="29">
        <v>60</v>
      </c>
      <c r="H39" s="29">
        <v>60</v>
      </c>
      <c r="I39" s="145">
        <f t="shared" si="5"/>
        <v>60</v>
      </c>
      <c r="J39" s="186">
        <f t="shared" si="0"/>
        <v>60</v>
      </c>
      <c r="K39" s="186">
        <f t="shared" si="1"/>
        <v>60</v>
      </c>
      <c r="L39" s="164">
        <f>ROUND(SUM(E39:H39)/4,1)</f>
        <v>60</v>
      </c>
      <c r="M39" s="189">
        <f t="shared" si="3"/>
        <v>60</v>
      </c>
      <c r="N39" s="164">
        <v>69</v>
      </c>
      <c r="O39" s="75">
        <f t="shared" si="4"/>
        <v>-9</v>
      </c>
      <c r="P39" s="15"/>
    </row>
    <row r="40" spans="1:16" ht="47.25">
      <c r="A40" s="215">
        <v>30</v>
      </c>
      <c r="B40" s="197">
        <v>730401</v>
      </c>
      <c r="C40" s="197" t="s">
        <v>492</v>
      </c>
      <c r="D40" s="24" t="s">
        <v>356</v>
      </c>
      <c r="E40" s="29">
        <v>38</v>
      </c>
      <c r="F40" s="29">
        <v>38</v>
      </c>
      <c r="G40" s="29">
        <v>37</v>
      </c>
      <c r="H40" s="29">
        <v>35</v>
      </c>
      <c r="I40" s="145">
        <f t="shared" si="5"/>
        <v>37</v>
      </c>
      <c r="J40" s="186">
        <f t="shared" si="0"/>
        <v>37</v>
      </c>
      <c r="K40" s="186">
        <f t="shared" si="1"/>
        <v>37</v>
      </c>
      <c r="L40" s="164">
        <f t="shared" si="6"/>
        <v>37</v>
      </c>
      <c r="M40" s="189">
        <f t="shared" si="3"/>
        <v>37</v>
      </c>
      <c r="N40" s="164">
        <v>44</v>
      </c>
      <c r="O40" s="75">
        <f t="shared" si="4"/>
        <v>-7</v>
      </c>
      <c r="P40" s="15"/>
    </row>
    <row r="41" spans="1:16" ht="63">
      <c r="A41" s="215">
        <v>31</v>
      </c>
      <c r="B41" s="197">
        <v>740401</v>
      </c>
      <c r="C41" s="197" t="s">
        <v>495</v>
      </c>
      <c r="D41" s="24" t="s">
        <v>357</v>
      </c>
      <c r="E41" s="29">
        <v>60</v>
      </c>
      <c r="F41" s="29">
        <v>60</v>
      </c>
      <c r="G41" s="29">
        <v>60</v>
      </c>
      <c r="H41" s="29">
        <v>60</v>
      </c>
      <c r="I41" s="145">
        <f t="shared" si="5"/>
        <v>60</v>
      </c>
      <c r="J41" s="186">
        <f t="shared" si="0"/>
        <v>60</v>
      </c>
      <c r="K41" s="186">
        <f t="shared" si="1"/>
        <v>60</v>
      </c>
      <c r="L41" s="164">
        <f t="shared" si="6"/>
        <v>60</v>
      </c>
      <c r="M41" s="189">
        <f t="shared" si="3"/>
        <v>60</v>
      </c>
      <c r="N41" s="164">
        <v>60</v>
      </c>
      <c r="O41" s="75">
        <f t="shared" si="4"/>
        <v>0</v>
      </c>
      <c r="P41" s="15"/>
    </row>
    <row r="42" spans="1:16" ht="63">
      <c r="A42" s="215">
        <v>32</v>
      </c>
      <c r="B42" s="197">
        <v>740501</v>
      </c>
      <c r="C42" s="197" t="s">
        <v>542</v>
      </c>
      <c r="D42" s="24" t="s">
        <v>388</v>
      </c>
      <c r="E42" s="29">
        <v>16</v>
      </c>
      <c r="F42" s="29">
        <v>20</v>
      </c>
      <c r="G42" s="29">
        <v>24</v>
      </c>
      <c r="H42" s="29">
        <v>24</v>
      </c>
      <c r="I42" s="145">
        <f t="shared" si="5"/>
        <v>21</v>
      </c>
      <c r="J42" s="186">
        <f t="shared" si="0"/>
        <v>21</v>
      </c>
      <c r="K42" s="186">
        <f t="shared" si="1"/>
        <v>21</v>
      </c>
      <c r="L42" s="164">
        <f t="shared" si="6"/>
        <v>21</v>
      </c>
      <c r="M42" s="189">
        <f t="shared" si="3"/>
        <v>21</v>
      </c>
      <c r="N42" s="164">
        <v>21</v>
      </c>
      <c r="O42" s="75">
        <f t="shared" si="4"/>
        <v>0</v>
      </c>
      <c r="P42" s="15"/>
    </row>
    <row r="43" spans="1:16" ht="47.25">
      <c r="A43" s="215">
        <v>33</v>
      </c>
      <c r="B43" s="197">
        <v>760401</v>
      </c>
      <c r="C43" s="197" t="s">
        <v>498</v>
      </c>
      <c r="D43" s="24" t="s">
        <v>358</v>
      </c>
      <c r="E43" s="29">
        <v>91</v>
      </c>
      <c r="F43" s="29">
        <v>91</v>
      </c>
      <c r="G43" s="29">
        <v>90</v>
      </c>
      <c r="H43" s="29">
        <v>90</v>
      </c>
      <c r="I43" s="145">
        <f t="shared" si="5"/>
        <v>91</v>
      </c>
      <c r="J43" s="186">
        <f t="shared" si="0"/>
        <v>91</v>
      </c>
      <c r="K43" s="186">
        <f t="shared" si="1"/>
        <v>91</v>
      </c>
      <c r="L43" s="15">
        <f t="shared" si="6"/>
        <v>90.5</v>
      </c>
      <c r="M43" s="189">
        <f t="shared" si="3"/>
        <v>91</v>
      </c>
      <c r="N43" s="164">
        <v>87</v>
      </c>
      <c r="O43" s="75">
        <f t="shared" si="4"/>
        <v>4</v>
      </c>
      <c r="P43" s="15"/>
    </row>
    <row r="44" spans="1:16" ht="63">
      <c r="A44" s="215">
        <v>34</v>
      </c>
      <c r="B44" s="197">
        <v>770401</v>
      </c>
      <c r="C44" s="197" t="s">
        <v>501</v>
      </c>
      <c r="D44" s="24" t="s">
        <v>359</v>
      </c>
      <c r="E44" s="29">
        <v>22</v>
      </c>
      <c r="F44" s="29">
        <v>22</v>
      </c>
      <c r="G44" s="29">
        <v>19</v>
      </c>
      <c r="H44" s="29">
        <v>17</v>
      </c>
      <c r="I44" s="145">
        <f t="shared" si="5"/>
        <v>20</v>
      </c>
      <c r="J44" s="186">
        <f t="shared" si="0"/>
        <v>20</v>
      </c>
      <c r="K44" s="186">
        <f t="shared" si="1"/>
        <v>20</v>
      </c>
      <c r="L44" s="164">
        <f t="shared" si="6"/>
        <v>20</v>
      </c>
      <c r="M44" s="189">
        <f t="shared" si="3"/>
        <v>20</v>
      </c>
      <c r="N44" s="164">
        <v>22</v>
      </c>
      <c r="O44" s="75">
        <f t="shared" si="4"/>
        <v>-2</v>
      </c>
      <c r="P44" s="15"/>
    </row>
    <row r="45" spans="1:16" ht="63">
      <c r="A45" s="215">
        <v>35</v>
      </c>
      <c r="B45" s="197">
        <v>800401</v>
      </c>
      <c r="C45" s="197" t="s">
        <v>505</v>
      </c>
      <c r="D45" s="24" t="s">
        <v>360</v>
      </c>
      <c r="E45" s="29">
        <v>62</v>
      </c>
      <c r="F45" s="29">
        <v>62</v>
      </c>
      <c r="G45" s="29">
        <v>63</v>
      </c>
      <c r="H45" s="29">
        <v>63</v>
      </c>
      <c r="I45" s="145">
        <f t="shared" si="5"/>
        <v>63</v>
      </c>
      <c r="J45" s="186">
        <f t="shared" si="0"/>
        <v>63</v>
      </c>
      <c r="K45" s="186">
        <f t="shared" si="1"/>
        <v>63</v>
      </c>
      <c r="L45" s="15">
        <f t="shared" si="6"/>
        <v>62.5</v>
      </c>
      <c r="M45" s="189">
        <f t="shared" si="3"/>
        <v>63</v>
      </c>
      <c r="N45" s="164">
        <v>64</v>
      </c>
      <c r="O45" s="75">
        <f t="shared" si="4"/>
        <v>-1</v>
      </c>
      <c r="P45" s="15"/>
    </row>
    <row r="46" spans="1:16" ht="47.25">
      <c r="A46" s="215">
        <v>36</v>
      </c>
      <c r="B46" s="197">
        <v>810401</v>
      </c>
      <c r="C46" s="197" t="s">
        <v>506</v>
      </c>
      <c r="D46" s="24" t="s">
        <v>361</v>
      </c>
      <c r="E46" s="29">
        <v>125</v>
      </c>
      <c r="F46" s="29">
        <v>125</v>
      </c>
      <c r="G46" s="29">
        <v>124</v>
      </c>
      <c r="H46" s="29">
        <v>124</v>
      </c>
      <c r="I46" s="145">
        <f t="shared" si="5"/>
        <v>125</v>
      </c>
      <c r="J46" s="186">
        <f t="shared" si="0"/>
        <v>125</v>
      </c>
      <c r="K46" s="186">
        <f t="shared" si="1"/>
        <v>125</v>
      </c>
      <c r="L46" s="15">
        <f t="shared" si="6"/>
        <v>124.5</v>
      </c>
      <c r="M46" s="189">
        <f t="shared" si="3"/>
        <v>125</v>
      </c>
      <c r="N46" s="164">
        <v>132</v>
      </c>
      <c r="O46" s="75">
        <f t="shared" si="4"/>
        <v>-7</v>
      </c>
      <c r="P46" s="15"/>
    </row>
    <row r="47" spans="1:16" ht="47.25">
      <c r="A47" s="215">
        <v>37</v>
      </c>
      <c r="B47" s="197">
        <v>830501</v>
      </c>
      <c r="C47" s="197" t="s">
        <v>545</v>
      </c>
      <c r="D47" s="198" t="s">
        <v>389</v>
      </c>
      <c r="E47" s="29">
        <v>15</v>
      </c>
      <c r="F47" s="29">
        <v>15</v>
      </c>
      <c r="G47" s="29">
        <v>15</v>
      </c>
      <c r="H47" s="176">
        <v>15</v>
      </c>
      <c r="I47" s="145">
        <f t="shared" si="5"/>
        <v>15</v>
      </c>
      <c r="J47" s="186">
        <f t="shared" si="0"/>
        <v>15</v>
      </c>
      <c r="K47" s="186">
        <f t="shared" si="1"/>
        <v>15</v>
      </c>
      <c r="L47" s="164">
        <f t="shared" si="6"/>
        <v>15</v>
      </c>
      <c r="M47" s="189">
        <f t="shared" si="3"/>
        <v>15</v>
      </c>
      <c r="N47" s="164">
        <v>15</v>
      </c>
      <c r="O47" s="75">
        <f t="shared" si="4"/>
        <v>0</v>
      </c>
      <c r="P47" s="15"/>
    </row>
    <row r="48" spans="1:16" ht="63">
      <c r="A48" s="215">
        <v>38</v>
      </c>
      <c r="B48" s="197">
        <v>840401</v>
      </c>
      <c r="C48" s="197" t="s">
        <v>510</v>
      </c>
      <c r="D48" s="24" t="s">
        <v>362</v>
      </c>
      <c r="E48" s="29">
        <v>59</v>
      </c>
      <c r="F48" s="29">
        <v>59</v>
      </c>
      <c r="G48" s="29">
        <v>59</v>
      </c>
      <c r="H48" s="29">
        <v>59</v>
      </c>
      <c r="I48" s="145">
        <f t="shared" si="5"/>
        <v>59</v>
      </c>
      <c r="J48" s="186">
        <f t="shared" si="0"/>
        <v>59</v>
      </c>
      <c r="K48" s="186">
        <f t="shared" si="1"/>
        <v>59</v>
      </c>
      <c r="L48" s="164">
        <f t="shared" si="6"/>
        <v>59</v>
      </c>
      <c r="M48" s="189">
        <f t="shared" si="3"/>
        <v>59</v>
      </c>
      <c r="N48" s="164">
        <v>54</v>
      </c>
      <c r="O48" s="75">
        <f t="shared" si="4"/>
        <v>5</v>
      </c>
      <c r="P48" s="15"/>
    </row>
    <row r="49" spans="1:16" ht="63">
      <c r="A49" s="215">
        <v>39</v>
      </c>
      <c r="B49" s="197">
        <v>850401</v>
      </c>
      <c r="C49" s="197" t="s">
        <v>512</v>
      </c>
      <c r="D49" s="24" t="s">
        <v>363</v>
      </c>
      <c r="E49" s="29">
        <v>38</v>
      </c>
      <c r="F49" s="29">
        <v>38</v>
      </c>
      <c r="G49" s="29">
        <v>38</v>
      </c>
      <c r="H49" s="29">
        <v>38</v>
      </c>
      <c r="I49" s="145">
        <f t="shared" si="5"/>
        <v>38</v>
      </c>
      <c r="J49" s="186">
        <f t="shared" si="0"/>
        <v>38</v>
      </c>
      <c r="K49" s="186">
        <f t="shared" si="1"/>
        <v>38</v>
      </c>
      <c r="L49" s="164">
        <f t="shared" si="6"/>
        <v>38</v>
      </c>
      <c r="M49" s="189">
        <f t="shared" si="3"/>
        <v>38</v>
      </c>
      <c r="N49" s="164">
        <v>41</v>
      </c>
      <c r="O49" s="75">
        <f t="shared" si="4"/>
        <v>-3</v>
      </c>
      <c r="P49" s="15"/>
    </row>
    <row r="50" spans="1:16" ht="47.25" customHeight="1">
      <c r="A50" s="215">
        <v>40</v>
      </c>
      <c r="B50" s="197">
        <v>850501</v>
      </c>
      <c r="C50" s="197" t="s">
        <v>543</v>
      </c>
      <c r="D50" s="24" t="s">
        <v>390</v>
      </c>
      <c r="E50" s="29">
        <v>31</v>
      </c>
      <c r="F50" s="29">
        <v>31</v>
      </c>
      <c r="G50" s="29">
        <v>31</v>
      </c>
      <c r="H50" s="29">
        <v>31</v>
      </c>
      <c r="I50" s="145">
        <f t="shared" si="5"/>
        <v>31</v>
      </c>
      <c r="J50" s="186">
        <f t="shared" si="0"/>
        <v>31</v>
      </c>
      <c r="K50" s="186">
        <f t="shared" si="1"/>
        <v>31</v>
      </c>
      <c r="L50" s="164">
        <f t="shared" si="6"/>
        <v>31</v>
      </c>
      <c r="M50" s="189">
        <f t="shared" si="3"/>
        <v>31</v>
      </c>
      <c r="N50" s="164">
        <v>31</v>
      </c>
      <c r="O50" s="75">
        <f t="shared" si="4"/>
        <v>0</v>
      </c>
      <c r="P50" s="15"/>
    </row>
    <row r="51" spans="1:16" ht="63">
      <c r="A51" s="215">
        <v>41</v>
      </c>
      <c r="B51" s="197">
        <v>880501</v>
      </c>
      <c r="C51" s="197" t="s">
        <v>516</v>
      </c>
      <c r="D51" s="24" t="s">
        <v>364</v>
      </c>
      <c r="E51" s="29">
        <v>32</v>
      </c>
      <c r="F51" s="29">
        <v>32</v>
      </c>
      <c r="G51" s="29">
        <v>32</v>
      </c>
      <c r="H51" s="29">
        <v>32</v>
      </c>
      <c r="I51" s="145">
        <f t="shared" si="5"/>
        <v>32</v>
      </c>
      <c r="J51" s="186">
        <f t="shared" si="0"/>
        <v>32</v>
      </c>
      <c r="K51" s="186">
        <f t="shared" si="1"/>
        <v>32</v>
      </c>
      <c r="L51" s="164">
        <f t="shared" si="6"/>
        <v>32</v>
      </c>
      <c r="M51" s="189">
        <f t="shared" si="3"/>
        <v>32</v>
      </c>
      <c r="N51" s="164">
        <v>33</v>
      </c>
      <c r="O51" s="75">
        <f t="shared" si="4"/>
        <v>-1</v>
      </c>
      <c r="P51" s="15"/>
    </row>
    <row r="52" spans="1:16" ht="47.25">
      <c r="A52" s="215">
        <v>42</v>
      </c>
      <c r="B52" s="197">
        <v>920401</v>
      </c>
      <c r="C52" s="197" t="s">
        <v>523</v>
      </c>
      <c r="D52" s="24" t="s">
        <v>367</v>
      </c>
      <c r="E52" s="29">
        <v>106</v>
      </c>
      <c r="F52" s="29">
        <v>106</v>
      </c>
      <c r="G52" s="29">
        <v>106</v>
      </c>
      <c r="H52" s="29">
        <v>106</v>
      </c>
      <c r="I52" s="145">
        <f t="shared" si="5"/>
        <v>106</v>
      </c>
      <c r="J52" s="186">
        <f t="shared" si="0"/>
        <v>106</v>
      </c>
      <c r="K52" s="186">
        <f t="shared" si="1"/>
        <v>106</v>
      </c>
      <c r="L52" s="164">
        <f t="shared" si="6"/>
        <v>106</v>
      </c>
      <c r="M52" s="189">
        <f t="shared" si="3"/>
        <v>106</v>
      </c>
      <c r="N52" s="164">
        <v>106</v>
      </c>
      <c r="O52" s="75">
        <f t="shared" si="4"/>
        <v>0</v>
      </c>
      <c r="P52" s="15"/>
    </row>
    <row r="53" spans="1:16" ht="78.75">
      <c r="A53" s="215">
        <v>43</v>
      </c>
      <c r="B53" s="197">
        <v>930401</v>
      </c>
      <c r="C53" s="197" t="s">
        <v>525</v>
      </c>
      <c r="D53" s="24" t="s">
        <v>368</v>
      </c>
      <c r="E53" s="29">
        <v>37</v>
      </c>
      <c r="F53" s="29">
        <v>37</v>
      </c>
      <c r="G53" s="29">
        <v>34</v>
      </c>
      <c r="H53" s="29">
        <v>29</v>
      </c>
      <c r="I53" s="145">
        <f t="shared" si="5"/>
        <v>34</v>
      </c>
      <c r="J53" s="186">
        <f t="shared" si="0"/>
        <v>34</v>
      </c>
      <c r="K53" s="186">
        <f t="shared" si="1"/>
        <v>34</v>
      </c>
      <c r="L53" s="164">
        <f t="shared" si="6"/>
        <v>34.3</v>
      </c>
      <c r="M53" s="189">
        <f t="shared" si="3"/>
        <v>34</v>
      </c>
      <c r="N53" s="164">
        <v>42</v>
      </c>
      <c r="O53" s="75">
        <f t="shared" si="4"/>
        <v>-8</v>
      </c>
      <c r="P53" s="15"/>
    </row>
    <row r="54" spans="1:15" ht="47.25">
      <c r="A54" s="215">
        <v>44</v>
      </c>
      <c r="B54" s="197">
        <v>940401</v>
      </c>
      <c r="C54" s="197" t="s">
        <v>454</v>
      </c>
      <c r="D54" s="24" t="s">
        <v>370</v>
      </c>
      <c r="E54" s="29">
        <v>60</v>
      </c>
      <c r="F54" s="29">
        <v>60</v>
      </c>
      <c r="G54" s="29">
        <v>60</v>
      </c>
      <c r="H54" s="29">
        <v>60</v>
      </c>
      <c r="I54" s="145">
        <f t="shared" si="5"/>
        <v>60</v>
      </c>
      <c r="J54" s="186">
        <f t="shared" si="0"/>
        <v>60</v>
      </c>
      <c r="K54" s="186">
        <f t="shared" si="1"/>
        <v>60</v>
      </c>
      <c r="L54" s="164">
        <f t="shared" si="6"/>
        <v>60</v>
      </c>
      <c r="M54" s="189">
        <f t="shared" si="3"/>
        <v>60</v>
      </c>
      <c r="N54" s="164">
        <v>60</v>
      </c>
      <c r="O54" s="75">
        <f t="shared" si="4"/>
        <v>0</v>
      </c>
    </row>
    <row r="55" spans="1:15" ht="78.75">
      <c r="A55" s="215">
        <v>45</v>
      </c>
      <c r="B55" s="197">
        <v>940402</v>
      </c>
      <c r="C55" s="197" t="s">
        <v>530</v>
      </c>
      <c r="D55" s="24" t="s">
        <v>371</v>
      </c>
      <c r="E55" s="29">
        <v>62</v>
      </c>
      <c r="F55" s="29">
        <v>62</v>
      </c>
      <c r="G55" s="29">
        <v>60</v>
      </c>
      <c r="H55" s="29">
        <v>60</v>
      </c>
      <c r="I55" s="145">
        <f t="shared" si="5"/>
        <v>61</v>
      </c>
      <c r="J55" s="186">
        <f t="shared" si="0"/>
        <v>61</v>
      </c>
      <c r="K55" s="186">
        <f t="shared" si="1"/>
        <v>61</v>
      </c>
      <c r="L55" s="164">
        <f t="shared" si="6"/>
        <v>61</v>
      </c>
      <c r="M55" s="189">
        <f t="shared" si="3"/>
        <v>61</v>
      </c>
      <c r="N55" s="164">
        <v>64</v>
      </c>
      <c r="O55" s="75">
        <f t="shared" si="4"/>
        <v>-3</v>
      </c>
    </row>
    <row r="56" spans="1:15" ht="47.25">
      <c r="A56" s="215">
        <v>46</v>
      </c>
      <c r="B56" s="197">
        <v>940403</v>
      </c>
      <c r="C56" s="197" t="s">
        <v>531</v>
      </c>
      <c r="D56" s="24" t="s">
        <v>372</v>
      </c>
      <c r="E56" s="29">
        <v>193</v>
      </c>
      <c r="F56" s="29">
        <v>193</v>
      </c>
      <c r="G56" s="29">
        <v>193</v>
      </c>
      <c r="H56" s="29">
        <v>193</v>
      </c>
      <c r="I56" s="145">
        <f t="shared" si="5"/>
        <v>193</v>
      </c>
      <c r="J56" s="186">
        <f t="shared" si="0"/>
        <v>193</v>
      </c>
      <c r="K56" s="186">
        <f t="shared" si="1"/>
        <v>193</v>
      </c>
      <c r="L56" s="164">
        <f t="shared" si="6"/>
        <v>193</v>
      </c>
      <c r="M56" s="189">
        <f t="shared" si="3"/>
        <v>193</v>
      </c>
      <c r="N56" s="164">
        <v>193</v>
      </c>
      <c r="O56" s="75">
        <f t="shared" si="4"/>
        <v>0</v>
      </c>
    </row>
    <row r="57" spans="1:15" ht="63" customHeight="1">
      <c r="A57" s="215">
        <v>47</v>
      </c>
      <c r="B57" s="197">
        <v>940502</v>
      </c>
      <c r="C57" s="197" t="s">
        <v>544</v>
      </c>
      <c r="D57" s="24" t="s">
        <v>391</v>
      </c>
      <c r="E57" s="29">
        <v>65</v>
      </c>
      <c r="F57" s="29">
        <v>65</v>
      </c>
      <c r="G57" s="29">
        <v>65</v>
      </c>
      <c r="H57" s="29">
        <v>65</v>
      </c>
      <c r="I57" s="145">
        <f t="shared" si="5"/>
        <v>65</v>
      </c>
      <c r="J57" s="186">
        <f t="shared" si="0"/>
        <v>65</v>
      </c>
      <c r="K57" s="186">
        <f t="shared" si="1"/>
        <v>65</v>
      </c>
      <c r="L57" s="164">
        <f>ROUND(SUM(E57:H57)/4,1)</f>
        <v>65</v>
      </c>
      <c r="M57" s="189">
        <f>ROUND(I57,0)</f>
        <v>65</v>
      </c>
      <c r="N57" s="164">
        <v>65</v>
      </c>
      <c r="O57" s="75">
        <f t="shared" si="4"/>
        <v>0</v>
      </c>
    </row>
    <row r="58" spans="1:14" ht="15.75">
      <c r="A58" s="216"/>
      <c r="B58" s="216"/>
      <c r="C58" s="216"/>
      <c r="D58" s="39" t="s">
        <v>12</v>
      </c>
      <c r="E58" s="29">
        <f>SUM(E11:E57)</f>
        <v>2629</v>
      </c>
      <c r="F58" s="29">
        <f>SUM(F11:F57)</f>
        <v>2633</v>
      </c>
      <c r="G58" s="29">
        <f>SUM(G11:G57)</f>
        <v>2584</v>
      </c>
      <c r="H58" s="29">
        <f>SUM(H11:H57)</f>
        <v>2580</v>
      </c>
      <c r="I58" s="145">
        <f>ROUND((E58+F58+G58+H58)/4,0)</f>
        <v>2607</v>
      </c>
      <c r="J58" s="185">
        <f>SUM(J11:J57)</f>
        <v>2607</v>
      </c>
      <c r="K58" s="185">
        <f>SUM(K11:K57)</f>
        <v>2607</v>
      </c>
      <c r="M58" s="202">
        <f>SUM(M11:M57)</f>
        <v>2607</v>
      </c>
      <c r="N58" s="202">
        <f>SUM(N11:N57)</f>
        <v>2666</v>
      </c>
    </row>
    <row r="62" spans="1:9" ht="15.75">
      <c r="A62" s="364" t="s">
        <v>18</v>
      </c>
      <c r="B62" s="364"/>
      <c r="C62" s="364"/>
      <c r="D62" s="364"/>
      <c r="E62" s="364"/>
      <c r="F62" s="364"/>
      <c r="G62" s="364"/>
      <c r="H62" s="364"/>
      <c r="I62" s="364"/>
    </row>
  </sheetData>
  <sheetProtection selectLockedCells="1" selectUnlockedCells="1"/>
  <autoFilter ref="A9:O58"/>
  <mergeCells count="6">
    <mergeCell ref="A7:K7"/>
    <mergeCell ref="A9:A10"/>
    <mergeCell ref="D9:D10"/>
    <mergeCell ref="A62:I62"/>
    <mergeCell ref="B9:B10"/>
    <mergeCell ref="C9:C10"/>
  </mergeCells>
  <printOptions/>
  <pageMargins left="0.7875" right="0.39375" top="0.7479166666666667" bottom="0.39375" header="0.5118055555555555" footer="0.5118055555555555"/>
  <pageSetup fitToHeight="0" fitToWidth="1"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V402"/>
  <sheetViews>
    <sheetView view="pageBreakPreview" zoomScale="70" zoomScaleSheetLayoutView="70" zoomScalePageLayoutView="0" workbookViewId="0" topLeftCell="D1">
      <pane xSplit="1" ySplit="10" topLeftCell="E390" activePane="bottomRight" state="frozen"/>
      <selection pane="topLeft" activeCell="D1" sqref="D1"/>
      <selection pane="topRight" activeCell="E1" sqref="E1"/>
      <selection pane="bottomLeft" activeCell="D11" sqref="D11"/>
      <selection pane="bottomRight" activeCell="N11" sqref="N11:P396"/>
    </sheetView>
  </sheetViews>
  <sheetFormatPr defaultColWidth="9.140625" defaultRowHeight="15"/>
  <cols>
    <col min="1" max="3" width="9.00390625" style="1" hidden="1" customWidth="1"/>
    <col min="4" max="4" width="4.421875" style="96" customWidth="1"/>
    <col min="5" max="5" width="33.421875" style="9" customWidth="1"/>
    <col min="6" max="6" width="10.421875" style="9" customWidth="1"/>
    <col min="7" max="7" width="25.140625" style="9" customWidth="1"/>
    <col min="8" max="8" width="9.140625" style="9" customWidth="1"/>
    <col min="9" max="9" width="17.28125" style="9" customWidth="1"/>
    <col min="10" max="10" width="8.7109375" style="9" customWidth="1"/>
    <col min="11" max="11" width="9.140625" style="9" customWidth="1"/>
    <col min="12" max="12" width="9.28125" style="9" customWidth="1"/>
    <col min="13" max="13" width="9.421875" style="9" customWidth="1"/>
    <col min="14" max="14" width="7.140625" style="9" customWidth="1"/>
    <col min="15" max="15" width="7.7109375" style="14" customWidth="1"/>
    <col min="16" max="16" width="7.00390625" style="14" customWidth="1"/>
    <col min="17" max="21" width="0" style="1" hidden="1" customWidth="1"/>
    <col min="22" max="16384" width="9.140625" style="1" customWidth="1"/>
  </cols>
  <sheetData>
    <row r="1" spans="4:16" ht="15">
      <c r="D1" s="108"/>
      <c r="E1" s="62"/>
      <c r="F1" s="62"/>
      <c r="G1" s="62"/>
      <c r="H1" s="62"/>
      <c r="I1" s="62"/>
      <c r="J1" s="99" t="s">
        <v>596</v>
      </c>
      <c r="K1" s="77"/>
      <c r="L1" s="62"/>
      <c r="M1" s="62"/>
      <c r="N1" s="63"/>
      <c r="O1" s="63"/>
      <c r="P1" s="63"/>
    </row>
    <row r="2" spans="4:16" ht="26.25" customHeight="1">
      <c r="D2" s="108"/>
      <c r="E2" s="62"/>
      <c r="F2" s="62"/>
      <c r="G2" s="62"/>
      <c r="H2" s="62"/>
      <c r="I2" s="62"/>
      <c r="J2" s="99" t="s">
        <v>1</v>
      </c>
      <c r="K2" s="100"/>
      <c r="L2" s="101"/>
      <c r="M2" s="101"/>
      <c r="N2" s="102"/>
      <c r="O2" s="103"/>
      <c r="P2" s="78"/>
    </row>
    <row r="3" spans="4:16" ht="26.25" customHeight="1">
      <c r="D3" s="108"/>
      <c r="E3" s="62"/>
      <c r="F3" s="62"/>
      <c r="G3" s="62"/>
      <c r="H3" s="62"/>
      <c r="I3" s="62"/>
      <c r="J3" s="99" t="s">
        <v>3</v>
      </c>
      <c r="K3" s="100"/>
      <c r="L3" s="101"/>
      <c r="M3" s="101"/>
      <c r="N3" s="102"/>
      <c r="O3" s="102"/>
      <c r="P3" s="63"/>
    </row>
    <row r="4" spans="4:16" ht="15">
      <c r="D4" s="108"/>
      <c r="E4" s="62"/>
      <c r="F4" s="62"/>
      <c r="G4" s="62"/>
      <c r="H4" s="62"/>
      <c r="I4" s="62"/>
      <c r="J4" s="99" t="s">
        <v>4</v>
      </c>
      <c r="K4" s="100"/>
      <c r="L4" s="101"/>
      <c r="M4" s="101"/>
      <c r="N4" s="102"/>
      <c r="O4" s="103"/>
      <c r="P4" s="78"/>
    </row>
    <row r="5" spans="4:16" ht="15">
      <c r="D5" s="108"/>
      <c r="E5" s="62"/>
      <c r="F5" s="62"/>
      <c r="G5" s="62"/>
      <c r="H5" s="62"/>
      <c r="I5" s="62"/>
      <c r="J5" s="99" t="s">
        <v>5</v>
      </c>
      <c r="K5" s="100"/>
      <c r="L5" s="101"/>
      <c r="M5" s="102"/>
      <c r="N5" s="102"/>
      <c r="O5" s="103"/>
      <c r="P5" s="78"/>
    </row>
    <row r="6" spans="4:16" ht="12.75" customHeight="1">
      <c r="D6" s="108"/>
      <c r="E6" s="62"/>
      <c r="F6" s="62"/>
      <c r="G6" s="62"/>
      <c r="H6" s="62"/>
      <c r="I6" s="62"/>
      <c r="J6" s="102"/>
      <c r="K6" s="102"/>
      <c r="L6" s="102"/>
      <c r="M6" s="101"/>
      <c r="N6" s="101"/>
      <c r="O6" s="104"/>
      <c r="P6" s="79"/>
    </row>
    <row r="7" spans="4:16" ht="44.25" customHeight="1">
      <c r="D7" s="108"/>
      <c r="E7" s="370" t="s">
        <v>612</v>
      </c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4:16" ht="20.25" customHeight="1" hidden="1">
      <c r="D8" s="108"/>
      <c r="E8" s="80"/>
      <c r="F8" s="81"/>
      <c r="G8" s="81"/>
      <c r="H8" s="81"/>
      <c r="I8" s="82"/>
      <c r="J8" s="82"/>
      <c r="K8" s="82"/>
      <c r="L8" s="82"/>
      <c r="M8" s="64"/>
      <c r="N8" s="64"/>
      <c r="O8" s="64"/>
      <c r="P8" s="64"/>
    </row>
    <row r="9" spans="1:16" ht="54" customHeight="1">
      <c r="A9" s="371" t="s">
        <v>22</v>
      </c>
      <c r="B9" s="16" t="s">
        <v>23</v>
      </c>
      <c r="C9" s="17" t="s">
        <v>24</v>
      </c>
      <c r="D9" s="372" t="s">
        <v>6</v>
      </c>
      <c r="E9" s="373" t="s">
        <v>25</v>
      </c>
      <c r="F9" s="374" t="s">
        <v>26</v>
      </c>
      <c r="G9" s="373" t="s">
        <v>27</v>
      </c>
      <c r="H9" s="373" t="s">
        <v>28</v>
      </c>
      <c r="I9" s="373" t="s">
        <v>29</v>
      </c>
      <c r="J9" s="26" t="s">
        <v>30</v>
      </c>
      <c r="K9" s="27"/>
      <c r="L9" s="27"/>
      <c r="M9" s="27"/>
      <c r="N9" s="27"/>
      <c r="O9" s="27"/>
      <c r="P9" s="28"/>
    </row>
    <row r="10" spans="1:16" ht="22.5" customHeight="1">
      <c r="A10" s="371"/>
      <c r="B10" s="72"/>
      <c r="C10" s="18"/>
      <c r="D10" s="372"/>
      <c r="E10" s="373"/>
      <c r="F10" s="374"/>
      <c r="G10" s="373"/>
      <c r="H10" s="373"/>
      <c r="I10" s="373"/>
      <c r="J10" s="73" t="s">
        <v>613</v>
      </c>
      <c r="K10" s="73" t="s">
        <v>614</v>
      </c>
      <c r="L10" s="73" t="s">
        <v>615</v>
      </c>
      <c r="M10" s="73" t="s">
        <v>616</v>
      </c>
      <c r="N10" s="73" t="s">
        <v>8</v>
      </c>
      <c r="O10" s="73" t="s">
        <v>293</v>
      </c>
      <c r="P10" s="73" t="s">
        <v>617</v>
      </c>
    </row>
    <row r="11" spans="1:26" ht="46.5" customHeight="1">
      <c r="A11" s="7"/>
      <c r="B11" s="19" t="s">
        <v>31</v>
      </c>
      <c r="C11" s="19" t="s">
        <v>32</v>
      </c>
      <c r="D11" s="95">
        <v>1</v>
      </c>
      <c r="E11" s="88" t="s">
        <v>33</v>
      </c>
      <c r="F11" s="89" t="s">
        <v>34</v>
      </c>
      <c r="G11" s="90" t="s">
        <v>35</v>
      </c>
      <c r="H11" s="90" t="s">
        <v>36</v>
      </c>
      <c r="I11" s="91" t="s">
        <v>392</v>
      </c>
      <c r="J11" s="92">
        <v>8</v>
      </c>
      <c r="K11" s="93">
        <v>8</v>
      </c>
      <c r="L11" s="93">
        <v>0</v>
      </c>
      <c r="M11" s="93">
        <v>0</v>
      </c>
      <c r="N11" s="94">
        <f aca="true" t="shared" si="0" ref="N11:N72">ROUND((J11+K11+L11+M11)/4,0)</f>
        <v>4</v>
      </c>
      <c r="O11" s="94">
        <f>N11</f>
        <v>4</v>
      </c>
      <c r="P11" s="23">
        <f>N11</f>
        <v>4</v>
      </c>
      <c r="Q11" s="15"/>
      <c r="R11" s="3"/>
      <c r="S11" s="15"/>
      <c r="T11" s="15"/>
      <c r="W11" s="15"/>
      <c r="X11" s="15"/>
      <c r="Y11" s="15"/>
      <c r="Z11" s="15"/>
    </row>
    <row r="12" spans="1:26" ht="46.5" customHeight="1">
      <c r="A12" s="7"/>
      <c r="B12" s="19"/>
      <c r="C12" s="19"/>
      <c r="D12" s="95">
        <v>2</v>
      </c>
      <c r="E12" s="88" t="s">
        <v>33</v>
      </c>
      <c r="F12" s="89" t="s">
        <v>34</v>
      </c>
      <c r="G12" s="90" t="s">
        <v>286</v>
      </c>
      <c r="H12" s="90" t="s">
        <v>36</v>
      </c>
      <c r="I12" s="91" t="s">
        <v>393</v>
      </c>
      <c r="J12" s="92">
        <v>14</v>
      </c>
      <c r="K12" s="93">
        <v>13</v>
      </c>
      <c r="L12" s="93">
        <v>17</v>
      </c>
      <c r="M12" s="93">
        <v>26</v>
      </c>
      <c r="N12" s="94">
        <f t="shared" si="0"/>
        <v>18</v>
      </c>
      <c r="O12" s="94">
        <f aca="true" t="shared" si="1" ref="O12:O73">N12</f>
        <v>18</v>
      </c>
      <c r="P12" s="23">
        <f aca="true" t="shared" si="2" ref="P12:P73">N12</f>
        <v>18</v>
      </c>
      <c r="Q12" s="15"/>
      <c r="R12" s="3"/>
      <c r="S12" s="15"/>
      <c r="T12" s="15"/>
      <c r="W12" s="15"/>
      <c r="X12" s="15"/>
      <c r="Y12" s="15"/>
      <c r="Z12" s="15"/>
    </row>
    <row r="13" spans="1:26" ht="47.25" customHeight="1">
      <c r="A13" s="7"/>
      <c r="B13" s="19"/>
      <c r="C13" s="19"/>
      <c r="D13" s="95">
        <v>3</v>
      </c>
      <c r="E13" s="88" t="s">
        <v>33</v>
      </c>
      <c r="F13" s="89" t="s">
        <v>34</v>
      </c>
      <c r="G13" s="90" t="s">
        <v>37</v>
      </c>
      <c r="H13" s="90" t="s">
        <v>36</v>
      </c>
      <c r="I13" s="91" t="s">
        <v>393</v>
      </c>
      <c r="J13" s="92">
        <v>71</v>
      </c>
      <c r="K13" s="93">
        <v>66</v>
      </c>
      <c r="L13" s="93">
        <v>51</v>
      </c>
      <c r="M13" s="93">
        <v>59</v>
      </c>
      <c r="N13" s="94">
        <f t="shared" si="0"/>
        <v>62</v>
      </c>
      <c r="O13" s="94">
        <f t="shared" si="1"/>
        <v>62</v>
      </c>
      <c r="P13" s="23">
        <f t="shared" si="2"/>
        <v>62</v>
      </c>
      <c r="Q13" s="15"/>
      <c r="R13" s="3"/>
      <c r="S13" s="15"/>
      <c r="T13" s="15"/>
      <c r="W13" s="15"/>
      <c r="X13" s="15"/>
      <c r="Y13" s="15"/>
      <c r="Z13" s="15"/>
    </row>
    <row r="14" spans="1:26" ht="44.25" customHeight="1">
      <c r="A14" s="7"/>
      <c r="B14" s="19"/>
      <c r="C14" s="19"/>
      <c r="D14" s="95">
        <v>4</v>
      </c>
      <c r="E14" s="88" t="s">
        <v>33</v>
      </c>
      <c r="F14" s="89" t="s">
        <v>38</v>
      </c>
      <c r="G14" s="90" t="s">
        <v>37</v>
      </c>
      <c r="H14" s="90" t="s">
        <v>39</v>
      </c>
      <c r="I14" s="91" t="s">
        <v>393</v>
      </c>
      <c r="J14" s="92">
        <v>154</v>
      </c>
      <c r="K14" s="93">
        <v>153</v>
      </c>
      <c r="L14" s="93">
        <v>149</v>
      </c>
      <c r="M14" s="93">
        <v>156</v>
      </c>
      <c r="N14" s="94">
        <f t="shared" si="0"/>
        <v>153</v>
      </c>
      <c r="O14" s="94">
        <f t="shared" si="1"/>
        <v>153</v>
      </c>
      <c r="P14" s="23">
        <f t="shared" si="2"/>
        <v>153</v>
      </c>
      <c r="Q14" s="15"/>
      <c r="R14" s="3"/>
      <c r="S14" s="15"/>
      <c r="T14" s="15"/>
      <c r="W14" s="15"/>
      <c r="X14" s="15"/>
      <c r="Y14" s="15"/>
      <c r="Z14" s="15"/>
    </row>
    <row r="15" spans="1:26" ht="48.75" customHeight="1">
      <c r="A15" s="7"/>
      <c r="B15" s="19"/>
      <c r="C15" s="19"/>
      <c r="D15" s="95">
        <v>5</v>
      </c>
      <c r="E15" s="88" t="s">
        <v>33</v>
      </c>
      <c r="F15" s="89" t="s">
        <v>38</v>
      </c>
      <c r="G15" s="90" t="s">
        <v>35</v>
      </c>
      <c r="H15" s="90" t="s">
        <v>39</v>
      </c>
      <c r="I15" s="91" t="s">
        <v>394</v>
      </c>
      <c r="J15" s="92">
        <v>85</v>
      </c>
      <c r="K15" s="93">
        <v>85</v>
      </c>
      <c r="L15" s="93">
        <v>76</v>
      </c>
      <c r="M15" s="93">
        <v>92</v>
      </c>
      <c r="N15" s="94">
        <f t="shared" si="0"/>
        <v>85</v>
      </c>
      <c r="O15" s="94">
        <f t="shared" si="1"/>
        <v>85</v>
      </c>
      <c r="P15" s="23">
        <f t="shared" si="2"/>
        <v>85</v>
      </c>
      <c r="Q15" s="15"/>
      <c r="R15" s="3"/>
      <c r="S15" s="15"/>
      <c r="T15" s="15"/>
      <c r="W15" s="15"/>
      <c r="X15" s="15"/>
      <c r="Y15" s="15"/>
      <c r="Z15" s="15"/>
    </row>
    <row r="16" spans="1:26" ht="48.75" customHeight="1">
      <c r="A16" s="7"/>
      <c r="B16" s="19"/>
      <c r="C16" s="19"/>
      <c r="D16" s="95">
        <v>6</v>
      </c>
      <c r="E16" s="88" t="s">
        <v>33</v>
      </c>
      <c r="F16" s="89" t="s">
        <v>38</v>
      </c>
      <c r="G16" s="90" t="s">
        <v>35</v>
      </c>
      <c r="H16" s="90" t="s">
        <v>39</v>
      </c>
      <c r="I16" s="91" t="s">
        <v>395</v>
      </c>
      <c r="J16" s="92">
        <v>110</v>
      </c>
      <c r="K16" s="93">
        <v>108</v>
      </c>
      <c r="L16" s="93">
        <v>109</v>
      </c>
      <c r="M16" s="93">
        <v>102</v>
      </c>
      <c r="N16" s="94">
        <f t="shared" si="0"/>
        <v>107</v>
      </c>
      <c r="O16" s="94">
        <v>105</v>
      </c>
      <c r="P16" s="23">
        <v>105</v>
      </c>
      <c r="Q16" s="15"/>
      <c r="R16" s="3"/>
      <c r="S16" s="15"/>
      <c r="T16" s="15"/>
      <c r="W16" s="15"/>
      <c r="X16" s="15"/>
      <c r="Y16" s="15"/>
      <c r="Z16" s="15"/>
    </row>
    <row r="17" spans="1:26" s="96" customFormat="1" ht="45" customHeight="1">
      <c r="A17" s="7"/>
      <c r="B17" s="19"/>
      <c r="C17" s="19"/>
      <c r="D17" s="95">
        <v>7</v>
      </c>
      <c r="E17" s="88" t="s">
        <v>33</v>
      </c>
      <c r="F17" s="89" t="s">
        <v>38</v>
      </c>
      <c r="G17" s="90" t="s">
        <v>40</v>
      </c>
      <c r="H17" s="90" t="s">
        <v>39</v>
      </c>
      <c r="I17" s="91" t="s">
        <v>396</v>
      </c>
      <c r="J17" s="92">
        <v>20</v>
      </c>
      <c r="K17" s="93">
        <v>20</v>
      </c>
      <c r="L17" s="93">
        <v>16</v>
      </c>
      <c r="M17" s="93">
        <v>16</v>
      </c>
      <c r="N17" s="94">
        <v>18</v>
      </c>
      <c r="O17" s="94">
        <f t="shared" si="1"/>
        <v>18</v>
      </c>
      <c r="P17" s="23">
        <f t="shared" si="2"/>
        <v>18</v>
      </c>
      <c r="Q17" s="15"/>
      <c r="R17" s="3"/>
      <c r="S17" s="15"/>
      <c r="T17" s="15"/>
      <c r="U17" s="1"/>
      <c r="W17" s="97"/>
      <c r="X17" s="97"/>
      <c r="Y17" s="97"/>
      <c r="Z17" s="97"/>
    </row>
    <row r="18" spans="1:26" ht="45" customHeight="1">
      <c r="A18" s="7">
        <v>11</v>
      </c>
      <c r="B18" s="19" t="s">
        <v>41</v>
      </c>
      <c r="C18" s="19" t="s">
        <v>42</v>
      </c>
      <c r="D18" s="95">
        <v>8</v>
      </c>
      <c r="E18" s="88" t="s">
        <v>33</v>
      </c>
      <c r="F18" s="89" t="s">
        <v>38</v>
      </c>
      <c r="G18" s="90" t="s">
        <v>43</v>
      </c>
      <c r="H18" s="90" t="s">
        <v>39</v>
      </c>
      <c r="I18" s="91" t="s">
        <v>397</v>
      </c>
      <c r="J18" s="92">
        <v>78</v>
      </c>
      <c r="K18" s="93">
        <v>78</v>
      </c>
      <c r="L18" s="93">
        <v>61</v>
      </c>
      <c r="M18" s="93">
        <v>78</v>
      </c>
      <c r="N18" s="94">
        <f t="shared" si="0"/>
        <v>74</v>
      </c>
      <c r="O18" s="94">
        <f t="shared" si="1"/>
        <v>74</v>
      </c>
      <c r="P18" s="23">
        <f t="shared" si="2"/>
        <v>74</v>
      </c>
      <c r="Q18" s="15"/>
      <c r="R18" s="3"/>
      <c r="S18" s="15"/>
      <c r="T18" s="15"/>
      <c r="W18" s="15"/>
      <c r="X18" s="15"/>
      <c r="Y18" s="15"/>
      <c r="Z18" s="15"/>
    </row>
    <row r="19" spans="1:26" ht="62.25" customHeight="1">
      <c r="A19" s="7"/>
      <c r="B19" s="19"/>
      <c r="C19" s="19"/>
      <c r="D19" s="95">
        <v>9</v>
      </c>
      <c r="E19" s="88" t="s">
        <v>33</v>
      </c>
      <c r="F19" s="89" t="s">
        <v>38</v>
      </c>
      <c r="G19" s="90" t="s">
        <v>44</v>
      </c>
      <c r="H19" s="90" t="s">
        <v>39</v>
      </c>
      <c r="I19" s="91" t="s">
        <v>398</v>
      </c>
      <c r="J19" s="92">
        <v>96</v>
      </c>
      <c r="K19" s="93">
        <v>96</v>
      </c>
      <c r="L19" s="93">
        <v>81</v>
      </c>
      <c r="M19" s="93">
        <v>96</v>
      </c>
      <c r="N19" s="94">
        <v>92</v>
      </c>
      <c r="O19" s="94">
        <v>90</v>
      </c>
      <c r="P19" s="23">
        <v>90</v>
      </c>
      <c r="Q19" s="15"/>
      <c r="R19" s="3"/>
      <c r="S19" s="15"/>
      <c r="T19" s="15"/>
      <c r="W19" s="15"/>
      <c r="X19" s="15"/>
      <c r="Y19" s="15"/>
      <c r="Z19" s="15"/>
    </row>
    <row r="20" spans="1:26" ht="63" customHeight="1">
      <c r="A20" s="7"/>
      <c r="B20" s="19"/>
      <c r="C20" s="19"/>
      <c r="D20" s="95">
        <v>10</v>
      </c>
      <c r="E20" s="88" t="s">
        <v>33</v>
      </c>
      <c r="F20" s="89" t="s">
        <v>38</v>
      </c>
      <c r="G20" s="90" t="s">
        <v>44</v>
      </c>
      <c r="H20" s="90" t="s">
        <v>39</v>
      </c>
      <c r="I20" s="91" t="s">
        <v>399</v>
      </c>
      <c r="J20" s="92">
        <v>17</v>
      </c>
      <c r="K20" s="93">
        <v>17</v>
      </c>
      <c r="L20" s="93">
        <v>8</v>
      </c>
      <c r="M20" s="93">
        <v>25</v>
      </c>
      <c r="N20" s="94">
        <f t="shared" si="0"/>
        <v>17</v>
      </c>
      <c r="O20" s="94">
        <f t="shared" si="1"/>
        <v>17</v>
      </c>
      <c r="P20" s="23">
        <f t="shared" si="2"/>
        <v>17</v>
      </c>
      <c r="Q20" s="15"/>
      <c r="R20" s="3"/>
      <c r="S20" s="15"/>
      <c r="T20" s="15"/>
      <c r="W20" s="15"/>
      <c r="X20" s="15"/>
      <c r="Y20" s="15"/>
      <c r="Z20" s="15"/>
    </row>
    <row r="21" spans="1:26" ht="56.25" customHeight="1">
      <c r="A21" s="7"/>
      <c r="B21" s="19"/>
      <c r="C21" s="19"/>
      <c r="D21" s="95">
        <v>11</v>
      </c>
      <c r="E21" s="88" t="s">
        <v>33</v>
      </c>
      <c r="F21" s="89" t="s">
        <v>38</v>
      </c>
      <c r="G21" s="90" t="s">
        <v>44</v>
      </c>
      <c r="H21" s="90" t="s">
        <v>39</v>
      </c>
      <c r="I21" s="91" t="s">
        <v>400</v>
      </c>
      <c r="J21" s="92">
        <v>110</v>
      </c>
      <c r="K21" s="93">
        <v>110</v>
      </c>
      <c r="L21" s="93">
        <f>94-2</f>
        <v>92</v>
      </c>
      <c r="M21" s="93">
        <v>109</v>
      </c>
      <c r="N21" s="94">
        <f t="shared" si="0"/>
        <v>105</v>
      </c>
      <c r="O21" s="94">
        <f t="shared" si="1"/>
        <v>105</v>
      </c>
      <c r="P21" s="23">
        <f t="shared" si="2"/>
        <v>105</v>
      </c>
      <c r="Q21" s="15"/>
      <c r="R21" s="3"/>
      <c r="S21" s="15"/>
      <c r="T21" s="15"/>
      <c r="W21" s="15"/>
      <c r="X21" s="15"/>
      <c r="Y21" s="15"/>
      <c r="Z21" s="15"/>
    </row>
    <row r="22" spans="1:26" ht="47.25" customHeight="1">
      <c r="A22" s="7"/>
      <c r="B22" s="19"/>
      <c r="C22" s="19"/>
      <c r="D22" s="95">
        <v>12</v>
      </c>
      <c r="E22" s="88" t="s">
        <v>33</v>
      </c>
      <c r="F22" s="89" t="s">
        <v>38</v>
      </c>
      <c r="G22" s="90" t="s">
        <v>44</v>
      </c>
      <c r="H22" s="90" t="s">
        <v>39</v>
      </c>
      <c r="I22" s="91" t="s">
        <v>401</v>
      </c>
      <c r="J22" s="92">
        <v>103</v>
      </c>
      <c r="K22" s="93">
        <v>103</v>
      </c>
      <c r="L22" s="93">
        <v>83</v>
      </c>
      <c r="M22" s="93">
        <v>100</v>
      </c>
      <c r="N22" s="94">
        <f t="shared" si="0"/>
        <v>97</v>
      </c>
      <c r="O22" s="94">
        <f t="shared" si="1"/>
        <v>97</v>
      </c>
      <c r="P22" s="23">
        <f t="shared" si="2"/>
        <v>97</v>
      </c>
      <c r="Q22" s="15"/>
      <c r="R22" s="3"/>
      <c r="S22" s="15"/>
      <c r="T22" s="15"/>
      <c r="W22" s="15"/>
      <c r="X22" s="15"/>
      <c r="Y22" s="15"/>
      <c r="Z22" s="15"/>
    </row>
    <row r="23" spans="1:26" ht="48" customHeight="1">
      <c r="A23" s="7"/>
      <c r="B23" s="19"/>
      <c r="C23" s="19"/>
      <c r="D23" s="95">
        <v>13</v>
      </c>
      <c r="E23" s="88" t="s">
        <v>33</v>
      </c>
      <c r="F23" s="89" t="s">
        <v>38</v>
      </c>
      <c r="G23" s="90" t="s">
        <v>44</v>
      </c>
      <c r="H23" s="90" t="s">
        <v>39</v>
      </c>
      <c r="I23" s="91" t="s">
        <v>396</v>
      </c>
      <c r="J23" s="92">
        <v>44</v>
      </c>
      <c r="K23" s="93">
        <v>41</v>
      </c>
      <c r="L23" s="93">
        <v>21</v>
      </c>
      <c r="M23" s="93">
        <v>21</v>
      </c>
      <c r="N23" s="94">
        <v>32</v>
      </c>
      <c r="O23" s="94">
        <v>32</v>
      </c>
      <c r="P23" s="23">
        <f t="shared" si="2"/>
        <v>32</v>
      </c>
      <c r="Q23" s="15"/>
      <c r="R23" s="3"/>
      <c r="S23" s="15"/>
      <c r="T23" s="15"/>
      <c r="W23" s="15"/>
      <c r="X23" s="15"/>
      <c r="Y23" s="15"/>
      <c r="Z23" s="15"/>
    </row>
    <row r="24" spans="1:26" ht="45" customHeight="1">
      <c r="A24" s="7">
        <v>11</v>
      </c>
      <c r="B24" s="19" t="s">
        <v>45</v>
      </c>
      <c r="C24" s="25" t="s">
        <v>46</v>
      </c>
      <c r="D24" s="95">
        <v>14</v>
      </c>
      <c r="E24" s="88" t="s">
        <v>33</v>
      </c>
      <c r="F24" s="89" t="s">
        <v>38</v>
      </c>
      <c r="G24" s="90" t="s">
        <v>47</v>
      </c>
      <c r="H24" s="90" t="s">
        <v>39</v>
      </c>
      <c r="I24" s="91" t="s">
        <v>402</v>
      </c>
      <c r="J24" s="92">
        <v>100</v>
      </c>
      <c r="K24" s="93">
        <v>98</v>
      </c>
      <c r="L24" s="93">
        <v>82</v>
      </c>
      <c r="M24" s="93">
        <v>98</v>
      </c>
      <c r="N24" s="94">
        <f t="shared" si="0"/>
        <v>95</v>
      </c>
      <c r="O24" s="94">
        <f t="shared" si="1"/>
        <v>95</v>
      </c>
      <c r="P24" s="23">
        <f t="shared" si="2"/>
        <v>95</v>
      </c>
      <c r="Q24" s="15"/>
      <c r="R24" s="3"/>
      <c r="S24" s="15"/>
      <c r="T24" s="15"/>
      <c r="W24" s="15"/>
      <c r="X24" s="15"/>
      <c r="Y24" s="15"/>
      <c r="Z24" s="15"/>
    </row>
    <row r="25" spans="1:26" ht="47.25" customHeight="1">
      <c r="A25" s="7"/>
      <c r="B25" s="19"/>
      <c r="C25" s="19"/>
      <c r="D25" s="95">
        <v>15</v>
      </c>
      <c r="E25" s="88" t="s">
        <v>33</v>
      </c>
      <c r="F25" s="89" t="s">
        <v>38</v>
      </c>
      <c r="G25" s="90" t="s">
        <v>137</v>
      </c>
      <c r="H25" s="90" t="s">
        <v>39</v>
      </c>
      <c r="I25" s="91" t="s">
        <v>398</v>
      </c>
      <c r="J25" s="92">
        <v>45</v>
      </c>
      <c r="K25" s="93">
        <v>44</v>
      </c>
      <c r="L25" s="93">
        <v>23</v>
      </c>
      <c r="M25" s="93">
        <v>22</v>
      </c>
      <c r="N25" s="94">
        <f t="shared" si="0"/>
        <v>34</v>
      </c>
      <c r="O25" s="94">
        <v>20</v>
      </c>
      <c r="P25" s="23">
        <v>20</v>
      </c>
      <c r="Q25" s="15"/>
      <c r="R25" s="3"/>
      <c r="S25" s="15"/>
      <c r="T25" s="15"/>
      <c r="W25" s="15"/>
      <c r="X25" s="15"/>
      <c r="Y25" s="15"/>
      <c r="Z25" s="15"/>
    </row>
    <row r="26" spans="1:26" ht="47.25" customHeight="1">
      <c r="A26" s="7">
        <v>11</v>
      </c>
      <c r="B26" s="19" t="s">
        <v>50</v>
      </c>
      <c r="C26" s="19" t="s">
        <v>49</v>
      </c>
      <c r="D26" s="95">
        <v>16</v>
      </c>
      <c r="E26" s="88" t="s">
        <v>33</v>
      </c>
      <c r="F26" s="89" t="s">
        <v>38</v>
      </c>
      <c r="G26" s="90" t="s">
        <v>51</v>
      </c>
      <c r="H26" s="90" t="s">
        <v>39</v>
      </c>
      <c r="I26" s="91" t="s">
        <v>398</v>
      </c>
      <c r="J26" s="92">
        <v>96</v>
      </c>
      <c r="K26" s="93">
        <v>93</v>
      </c>
      <c r="L26" s="93">
        <v>71</v>
      </c>
      <c r="M26" s="93">
        <v>69</v>
      </c>
      <c r="N26" s="94">
        <f t="shared" si="0"/>
        <v>82</v>
      </c>
      <c r="O26" s="94">
        <v>61</v>
      </c>
      <c r="P26" s="23">
        <v>38</v>
      </c>
      <c r="Q26" s="15"/>
      <c r="R26" s="3"/>
      <c r="S26" s="15"/>
      <c r="T26" s="15"/>
      <c r="W26" s="15"/>
      <c r="X26" s="15"/>
      <c r="Y26" s="15"/>
      <c r="Z26" s="15"/>
    </row>
    <row r="27" spans="1:26" ht="47.25" customHeight="1">
      <c r="A27" s="7"/>
      <c r="B27" s="19"/>
      <c r="C27" s="19"/>
      <c r="D27" s="95">
        <v>17</v>
      </c>
      <c r="E27" s="88" t="s">
        <v>33</v>
      </c>
      <c r="F27" s="89" t="s">
        <v>38</v>
      </c>
      <c r="G27" s="90" t="s">
        <v>51</v>
      </c>
      <c r="H27" s="90" t="s">
        <v>39</v>
      </c>
      <c r="I27" s="91" t="s">
        <v>395</v>
      </c>
      <c r="J27" s="92">
        <v>54</v>
      </c>
      <c r="K27" s="93">
        <v>53</v>
      </c>
      <c r="L27" s="93">
        <v>37</v>
      </c>
      <c r="M27" s="93">
        <v>36</v>
      </c>
      <c r="N27" s="94">
        <f t="shared" si="0"/>
        <v>45</v>
      </c>
      <c r="O27" s="94">
        <f t="shared" si="1"/>
        <v>45</v>
      </c>
      <c r="P27" s="23">
        <f t="shared" si="2"/>
        <v>45</v>
      </c>
      <c r="Q27" s="15"/>
      <c r="R27" s="3"/>
      <c r="S27" s="15"/>
      <c r="T27" s="15"/>
      <c r="W27" s="15"/>
      <c r="X27" s="15"/>
      <c r="Y27" s="15"/>
      <c r="Z27" s="15"/>
    </row>
    <row r="28" spans="1:26" ht="47.25" customHeight="1">
      <c r="A28" s="7"/>
      <c r="B28" s="19"/>
      <c r="C28" s="19"/>
      <c r="D28" s="95">
        <v>18</v>
      </c>
      <c r="E28" s="88" t="s">
        <v>33</v>
      </c>
      <c r="F28" s="89" t="s">
        <v>38</v>
      </c>
      <c r="G28" s="90" t="s">
        <v>52</v>
      </c>
      <c r="H28" s="90" t="s">
        <v>39</v>
      </c>
      <c r="I28" s="91" t="s">
        <v>399</v>
      </c>
      <c r="J28" s="92">
        <f>15-1</f>
        <v>14</v>
      </c>
      <c r="K28" s="93">
        <f>15-1</f>
        <v>14</v>
      </c>
      <c r="L28" s="93">
        <v>0</v>
      </c>
      <c r="M28" s="93">
        <v>0</v>
      </c>
      <c r="N28" s="94">
        <f t="shared" si="0"/>
        <v>7</v>
      </c>
      <c r="O28" s="94">
        <f t="shared" si="1"/>
        <v>7</v>
      </c>
      <c r="P28" s="23">
        <f t="shared" si="2"/>
        <v>7</v>
      </c>
      <c r="Q28" s="15"/>
      <c r="R28" s="3"/>
      <c r="S28" s="15"/>
      <c r="T28" s="15"/>
      <c r="W28" s="15"/>
      <c r="X28" s="15"/>
      <c r="Y28" s="15"/>
      <c r="Z28" s="15"/>
    </row>
    <row r="29" spans="1:26" ht="48.75" customHeight="1">
      <c r="A29" s="7"/>
      <c r="B29" s="19"/>
      <c r="C29" s="19"/>
      <c r="D29" s="95">
        <v>19</v>
      </c>
      <c r="E29" s="88" t="s">
        <v>33</v>
      </c>
      <c r="F29" s="89" t="s">
        <v>38</v>
      </c>
      <c r="G29" s="90" t="s">
        <v>52</v>
      </c>
      <c r="H29" s="90" t="s">
        <v>39</v>
      </c>
      <c r="I29" s="91" t="s">
        <v>398</v>
      </c>
      <c r="J29" s="92">
        <v>77</v>
      </c>
      <c r="K29" s="93">
        <v>77</v>
      </c>
      <c r="L29" s="93">
        <v>48</v>
      </c>
      <c r="M29" s="93">
        <v>46</v>
      </c>
      <c r="N29" s="94">
        <v>62</v>
      </c>
      <c r="O29" s="94">
        <v>35</v>
      </c>
      <c r="P29" s="23">
        <v>15</v>
      </c>
      <c r="Q29" s="15"/>
      <c r="R29" s="3"/>
      <c r="S29" s="15"/>
      <c r="T29" s="15"/>
      <c r="W29" s="15"/>
      <c r="X29" s="15"/>
      <c r="Y29" s="15"/>
      <c r="Z29" s="15"/>
    </row>
    <row r="30" spans="1:26" ht="56.25" customHeight="1">
      <c r="A30" s="7">
        <v>11</v>
      </c>
      <c r="B30" s="19" t="s">
        <v>53</v>
      </c>
      <c r="C30" s="19" t="s">
        <v>46</v>
      </c>
      <c r="D30" s="95">
        <v>20</v>
      </c>
      <c r="E30" s="88" t="s">
        <v>33</v>
      </c>
      <c r="F30" s="89" t="s">
        <v>38</v>
      </c>
      <c r="G30" s="90" t="s">
        <v>54</v>
      </c>
      <c r="H30" s="90" t="s">
        <v>39</v>
      </c>
      <c r="I30" s="91" t="s">
        <v>398</v>
      </c>
      <c r="J30" s="92">
        <v>127</v>
      </c>
      <c r="K30" s="93">
        <v>126</v>
      </c>
      <c r="L30" s="93">
        <v>109</v>
      </c>
      <c r="M30" s="93">
        <v>123</v>
      </c>
      <c r="N30" s="94">
        <v>121</v>
      </c>
      <c r="O30" s="94">
        <v>100</v>
      </c>
      <c r="P30" s="23">
        <v>100</v>
      </c>
      <c r="Q30" s="15"/>
      <c r="R30" s="3"/>
      <c r="S30" s="15"/>
      <c r="T30" s="15"/>
      <c r="W30" s="15"/>
      <c r="X30" s="15"/>
      <c r="Y30" s="15"/>
      <c r="Z30" s="15"/>
    </row>
    <row r="31" spans="1:26" ht="48" customHeight="1">
      <c r="A31" s="7"/>
      <c r="B31" s="19"/>
      <c r="C31" s="19"/>
      <c r="D31" s="95">
        <v>21</v>
      </c>
      <c r="E31" s="88" t="s">
        <v>33</v>
      </c>
      <c r="F31" s="89" t="s">
        <v>38</v>
      </c>
      <c r="G31" s="90" t="s">
        <v>54</v>
      </c>
      <c r="H31" s="90" t="s">
        <v>39</v>
      </c>
      <c r="I31" s="91" t="s">
        <v>400</v>
      </c>
      <c r="J31" s="92">
        <v>94</v>
      </c>
      <c r="K31" s="93">
        <v>93</v>
      </c>
      <c r="L31" s="93">
        <v>82</v>
      </c>
      <c r="M31" s="93">
        <v>98</v>
      </c>
      <c r="N31" s="94">
        <f t="shared" si="0"/>
        <v>92</v>
      </c>
      <c r="O31" s="94">
        <f t="shared" si="1"/>
        <v>92</v>
      </c>
      <c r="P31" s="23">
        <f t="shared" si="2"/>
        <v>92</v>
      </c>
      <c r="Q31" s="15"/>
      <c r="R31" s="3"/>
      <c r="S31" s="15"/>
      <c r="T31" s="15"/>
      <c r="W31" s="15"/>
      <c r="X31" s="15"/>
      <c r="Y31" s="15"/>
      <c r="Z31" s="15"/>
    </row>
    <row r="32" spans="1:26" ht="45" customHeight="1">
      <c r="A32" s="7"/>
      <c r="B32" s="19"/>
      <c r="C32" s="19"/>
      <c r="D32" s="95">
        <v>22</v>
      </c>
      <c r="E32" s="88" t="s">
        <v>33</v>
      </c>
      <c r="F32" s="89" t="s">
        <v>38</v>
      </c>
      <c r="G32" s="90" t="s">
        <v>54</v>
      </c>
      <c r="H32" s="90" t="s">
        <v>39</v>
      </c>
      <c r="I32" s="91" t="s">
        <v>396</v>
      </c>
      <c r="J32" s="92">
        <v>29</v>
      </c>
      <c r="K32" s="93">
        <v>27</v>
      </c>
      <c r="L32" s="93">
        <v>15</v>
      </c>
      <c r="M32" s="93">
        <v>15</v>
      </c>
      <c r="N32" s="94">
        <f t="shared" si="0"/>
        <v>22</v>
      </c>
      <c r="O32" s="94">
        <f t="shared" si="1"/>
        <v>22</v>
      </c>
      <c r="P32" s="23">
        <f t="shared" si="2"/>
        <v>22</v>
      </c>
      <c r="Q32" s="15"/>
      <c r="R32" s="3"/>
      <c r="S32" s="15"/>
      <c r="T32" s="15"/>
      <c r="W32" s="15"/>
      <c r="X32" s="15"/>
      <c r="Y32" s="15"/>
      <c r="Z32" s="15"/>
    </row>
    <row r="33" spans="1:26" ht="45" customHeight="1">
      <c r="A33" s="7"/>
      <c r="B33" s="19"/>
      <c r="C33" s="19"/>
      <c r="D33" s="95">
        <v>23</v>
      </c>
      <c r="E33" s="88" t="s">
        <v>33</v>
      </c>
      <c r="F33" s="89" t="s">
        <v>38</v>
      </c>
      <c r="G33" s="90" t="s">
        <v>54</v>
      </c>
      <c r="H33" s="90" t="s">
        <v>39</v>
      </c>
      <c r="I33" s="91" t="s">
        <v>401</v>
      </c>
      <c r="J33" s="92">
        <v>100</v>
      </c>
      <c r="K33" s="93">
        <v>99</v>
      </c>
      <c r="L33" s="93">
        <v>83</v>
      </c>
      <c r="M33" s="93">
        <v>100</v>
      </c>
      <c r="N33" s="94">
        <f t="shared" si="0"/>
        <v>96</v>
      </c>
      <c r="O33" s="94">
        <f t="shared" si="1"/>
        <v>96</v>
      </c>
      <c r="P33" s="23">
        <f t="shared" si="2"/>
        <v>96</v>
      </c>
      <c r="Q33" s="15"/>
      <c r="R33" s="3"/>
      <c r="S33" s="15"/>
      <c r="T33" s="15"/>
      <c r="W33" s="15"/>
      <c r="X33" s="15"/>
      <c r="Y33" s="15"/>
      <c r="Z33" s="15"/>
    </row>
    <row r="34" spans="1:26" ht="56.25" customHeight="1">
      <c r="A34" s="7"/>
      <c r="B34" s="19"/>
      <c r="C34" s="19"/>
      <c r="D34" s="95">
        <v>24</v>
      </c>
      <c r="E34" s="88" t="s">
        <v>33</v>
      </c>
      <c r="F34" s="89" t="s">
        <v>38</v>
      </c>
      <c r="G34" s="90" t="s">
        <v>55</v>
      </c>
      <c r="H34" s="90" t="s">
        <v>39</v>
      </c>
      <c r="I34" s="91" t="s">
        <v>405</v>
      </c>
      <c r="J34" s="92">
        <v>67</v>
      </c>
      <c r="K34" s="93">
        <v>59</v>
      </c>
      <c r="L34" s="93">
        <v>45</v>
      </c>
      <c r="M34" s="93">
        <v>43</v>
      </c>
      <c r="N34" s="94">
        <f t="shared" si="0"/>
        <v>54</v>
      </c>
      <c r="O34" s="94">
        <f t="shared" si="1"/>
        <v>54</v>
      </c>
      <c r="P34" s="23">
        <f t="shared" si="2"/>
        <v>54</v>
      </c>
      <c r="Q34" s="15"/>
      <c r="R34" s="3"/>
      <c r="S34" s="15"/>
      <c r="T34" s="15"/>
      <c r="W34" s="15"/>
      <c r="X34" s="15"/>
      <c r="Y34" s="15"/>
      <c r="Z34" s="15"/>
    </row>
    <row r="35" spans="1:26" ht="45">
      <c r="A35" s="7">
        <v>11</v>
      </c>
      <c r="B35" s="19" t="s">
        <v>56</v>
      </c>
      <c r="C35" s="19" t="s">
        <v>57</v>
      </c>
      <c r="D35" s="95">
        <v>25</v>
      </c>
      <c r="E35" s="88" t="s">
        <v>33</v>
      </c>
      <c r="F35" s="89" t="s">
        <v>34</v>
      </c>
      <c r="G35" s="90" t="s">
        <v>55</v>
      </c>
      <c r="H35" s="90" t="s">
        <v>36</v>
      </c>
      <c r="I35" s="91" t="s">
        <v>406</v>
      </c>
      <c r="J35" s="92">
        <v>33</v>
      </c>
      <c r="K35" s="93">
        <v>33</v>
      </c>
      <c r="L35" s="93">
        <v>23</v>
      </c>
      <c r="M35" s="93">
        <v>23</v>
      </c>
      <c r="N35" s="94">
        <f t="shared" si="0"/>
        <v>28</v>
      </c>
      <c r="O35" s="94">
        <f t="shared" si="1"/>
        <v>28</v>
      </c>
      <c r="P35" s="23">
        <f t="shared" si="2"/>
        <v>28</v>
      </c>
      <c r="Q35" s="15"/>
      <c r="R35" s="3"/>
      <c r="S35" s="15"/>
      <c r="T35" s="15"/>
      <c r="W35" s="15"/>
      <c r="X35" s="15"/>
      <c r="Y35" s="15"/>
      <c r="Z35" s="15"/>
    </row>
    <row r="36" spans="1:26" ht="45">
      <c r="A36" s="7"/>
      <c r="B36" s="19"/>
      <c r="C36" s="19"/>
      <c r="D36" s="95">
        <v>26</v>
      </c>
      <c r="E36" s="88" t="s">
        <v>33</v>
      </c>
      <c r="F36" s="89" t="s">
        <v>149</v>
      </c>
      <c r="G36" s="90" t="s">
        <v>55</v>
      </c>
      <c r="H36" s="90" t="s">
        <v>39</v>
      </c>
      <c r="I36" s="91" t="s">
        <v>406</v>
      </c>
      <c r="J36" s="92">
        <v>44</v>
      </c>
      <c r="K36" s="93">
        <v>44</v>
      </c>
      <c r="L36" s="93">
        <v>44</v>
      </c>
      <c r="M36" s="93">
        <v>44</v>
      </c>
      <c r="N36" s="94">
        <f t="shared" si="0"/>
        <v>44</v>
      </c>
      <c r="O36" s="94">
        <f t="shared" si="1"/>
        <v>44</v>
      </c>
      <c r="P36" s="23">
        <f t="shared" si="2"/>
        <v>44</v>
      </c>
      <c r="Q36" s="15"/>
      <c r="R36" s="3"/>
      <c r="S36" s="15"/>
      <c r="T36" s="15"/>
      <c r="W36" s="15"/>
      <c r="X36" s="15"/>
      <c r="Y36" s="15"/>
      <c r="Z36" s="15"/>
    </row>
    <row r="37" spans="1:26" ht="45" customHeight="1">
      <c r="A37" s="7">
        <v>11</v>
      </c>
      <c r="B37" s="19" t="s">
        <v>58</v>
      </c>
      <c r="C37" s="19" t="s">
        <v>59</v>
      </c>
      <c r="D37" s="95">
        <v>27</v>
      </c>
      <c r="E37" s="88" t="s">
        <v>33</v>
      </c>
      <c r="F37" s="89" t="s">
        <v>38</v>
      </c>
      <c r="G37" s="90" t="s">
        <v>60</v>
      </c>
      <c r="H37" s="90" t="s">
        <v>39</v>
      </c>
      <c r="I37" s="91" t="s">
        <v>407</v>
      </c>
      <c r="J37" s="92">
        <v>73</v>
      </c>
      <c r="K37" s="93">
        <v>70</v>
      </c>
      <c r="L37" s="93">
        <v>65</v>
      </c>
      <c r="M37" s="93">
        <v>77</v>
      </c>
      <c r="N37" s="94">
        <f t="shared" si="0"/>
        <v>71</v>
      </c>
      <c r="O37" s="94">
        <f t="shared" si="1"/>
        <v>71</v>
      </c>
      <c r="P37" s="23">
        <f t="shared" si="2"/>
        <v>71</v>
      </c>
      <c r="Q37" s="15"/>
      <c r="R37" s="3"/>
      <c r="S37" s="15"/>
      <c r="T37" s="15"/>
      <c r="W37" s="15"/>
      <c r="X37" s="15"/>
      <c r="Y37" s="15"/>
      <c r="Z37" s="15"/>
    </row>
    <row r="38" spans="1:26" ht="45" customHeight="1">
      <c r="A38" s="7"/>
      <c r="B38" s="19"/>
      <c r="C38" s="19"/>
      <c r="D38" s="95">
        <v>28</v>
      </c>
      <c r="E38" s="88" t="s">
        <v>33</v>
      </c>
      <c r="F38" s="89" t="s">
        <v>38</v>
      </c>
      <c r="G38" s="90" t="s">
        <v>61</v>
      </c>
      <c r="H38" s="90" t="s">
        <v>39</v>
      </c>
      <c r="I38" s="91" t="s">
        <v>404</v>
      </c>
      <c r="J38" s="92">
        <v>69</v>
      </c>
      <c r="K38" s="93">
        <v>68</v>
      </c>
      <c r="L38" s="93">
        <v>76</v>
      </c>
      <c r="M38" s="93">
        <v>92</v>
      </c>
      <c r="N38" s="94">
        <f t="shared" si="0"/>
        <v>76</v>
      </c>
      <c r="O38" s="94">
        <f t="shared" si="1"/>
        <v>76</v>
      </c>
      <c r="P38" s="23">
        <f t="shared" si="2"/>
        <v>76</v>
      </c>
      <c r="Q38" s="15"/>
      <c r="R38" s="3"/>
      <c r="S38" s="15"/>
      <c r="T38" s="15"/>
      <c r="W38" s="15"/>
      <c r="X38" s="15"/>
      <c r="Y38" s="15"/>
      <c r="Z38" s="15"/>
    </row>
    <row r="39" spans="1:26" ht="45" customHeight="1">
      <c r="A39" s="7">
        <v>11</v>
      </c>
      <c r="B39" s="19" t="s">
        <v>62</v>
      </c>
      <c r="C39" s="19" t="s">
        <v>63</v>
      </c>
      <c r="D39" s="95">
        <v>29</v>
      </c>
      <c r="E39" s="88" t="s">
        <v>33</v>
      </c>
      <c r="F39" s="89" t="s">
        <v>38</v>
      </c>
      <c r="G39" s="90" t="s">
        <v>61</v>
      </c>
      <c r="H39" s="90" t="s">
        <v>39</v>
      </c>
      <c r="I39" s="91" t="s">
        <v>408</v>
      </c>
      <c r="J39" s="92">
        <v>65</v>
      </c>
      <c r="K39" s="93">
        <v>65</v>
      </c>
      <c r="L39" s="93">
        <v>90</v>
      </c>
      <c r="M39" s="93">
        <v>90</v>
      </c>
      <c r="N39" s="94">
        <f t="shared" si="0"/>
        <v>78</v>
      </c>
      <c r="O39" s="94">
        <f t="shared" si="1"/>
        <v>78</v>
      </c>
      <c r="P39" s="23">
        <f t="shared" si="2"/>
        <v>78</v>
      </c>
      <c r="Q39" s="15"/>
      <c r="R39" s="3"/>
      <c r="S39" s="15"/>
      <c r="T39" s="15"/>
      <c r="W39" s="15"/>
      <c r="X39" s="15"/>
      <c r="Y39" s="15"/>
      <c r="Z39" s="15"/>
    </row>
    <row r="40" spans="1:26" ht="45" customHeight="1">
      <c r="A40" s="7">
        <v>11</v>
      </c>
      <c r="B40" s="19" t="s">
        <v>64</v>
      </c>
      <c r="C40" s="25" t="s">
        <v>65</v>
      </c>
      <c r="D40" s="95">
        <v>30</v>
      </c>
      <c r="E40" s="88" t="s">
        <v>33</v>
      </c>
      <c r="F40" s="89" t="s">
        <v>38</v>
      </c>
      <c r="G40" s="90" t="s">
        <v>66</v>
      </c>
      <c r="H40" s="90" t="s">
        <v>39</v>
      </c>
      <c r="I40" s="91" t="s">
        <v>409</v>
      </c>
      <c r="J40" s="92">
        <v>34</v>
      </c>
      <c r="K40" s="93">
        <v>32</v>
      </c>
      <c r="L40" s="93">
        <v>19</v>
      </c>
      <c r="M40" s="93">
        <v>18</v>
      </c>
      <c r="N40" s="94">
        <f t="shared" si="0"/>
        <v>26</v>
      </c>
      <c r="O40" s="94">
        <f t="shared" si="1"/>
        <v>26</v>
      </c>
      <c r="P40" s="23">
        <f t="shared" si="2"/>
        <v>26</v>
      </c>
      <c r="Q40" s="15"/>
      <c r="R40" s="3"/>
      <c r="S40" s="15"/>
      <c r="T40" s="15"/>
      <c r="W40" s="15"/>
      <c r="X40" s="15"/>
      <c r="Y40" s="15"/>
      <c r="Z40" s="15"/>
    </row>
    <row r="41" spans="1:26" ht="45" customHeight="1">
      <c r="A41" s="7">
        <v>11</v>
      </c>
      <c r="B41" s="19" t="s">
        <v>67</v>
      </c>
      <c r="C41" s="19" t="s">
        <v>68</v>
      </c>
      <c r="D41" s="95">
        <v>31</v>
      </c>
      <c r="E41" s="88" t="s">
        <v>33</v>
      </c>
      <c r="F41" s="89" t="s">
        <v>38</v>
      </c>
      <c r="G41" s="90" t="s">
        <v>69</v>
      </c>
      <c r="H41" s="90" t="s">
        <v>39</v>
      </c>
      <c r="I41" s="91" t="s">
        <v>410</v>
      </c>
      <c r="J41" s="92">
        <v>168</v>
      </c>
      <c r="K41" s="93">
        <v>167</v>
      </c>
      <c r="L41" s="93">
        <v>175</v>
      </c>
      <c r="M41" s="93">
        <v>235</v>
      </c>
      <c r="N41" s="94">
        <f t="shared" si="0"/>
        <v>186</v>
      </c>
      <c r="O41" s="94">
        <f t="shared" si="1"/>
        <v>186</v>
      </c>
      <c r="P41" s="23">
        <f t="shared" si="2"/>
        <v>186</v>
      </c>
      <c r="Q41" s="15"/>
      <c r="R41" s="3"/>
      <c r="S41" s="15"/>
      <c r="T41" s="15"/>
      <c r="W41" s="15"/>
      <c r="X41" s="15"/>
      <c r="Y41" s="15"/>
      <c r="Z41" s="15"/>
    </row>
    <row r="42" spans="1:26" ht="56.25" customHeight="1">
      <c r="A42" s="7"/>
      <c r="B42" s="19"/>
      <c r="C42" s="19"/>
      <c r="D42" s="95">
        <v>32</v>
      </c>
      <c r="E42" s="88" t="s">
        <v>33</v>
      </c>
      <c r="F42" s="89" t="s">
        <v>38</v>
      </c>
      <c r="G42" s="90" t="s">
        <v>69</v>
      </c>
      <c r="H42" s="90" t="s">
        <v>39</v>
      </c>
      <c r="I42" s="91" t="s">
        <v>411</v>
      </c>
      <c r="J42" s="92">
        <v>96</v>
      </c>
      <c r="K42" s="93">
        <v>96</v>
      </c>
      <c r="L42" s="93">
        <v>91</v>
      </c>
      <c r="M42" s="93">
        <v>107</v>
      </c>
      <c r="N42" s="94">
        <f t="shared" si="0"/>
        <v>98</v>
      </c>
      <c r="O42" s="94">
        <f t="shared" si="1"/>
        <v>98</v>
      </c>
      <c r="P42" s="23">
        <f t="shared" si="2"/>
        <v>98</v>
      </c>
      <c r="Q42" s="15"/>
      <c r="R42" s="3"/>
      <c r="S42" s="15"/>
      <c r="T42" s="15"/>
      <c r="W42" s="15"/>
      <c r="X42" s="15"/>
      <c r="Y42" s="15"/>
      <c r="Z42" s="15"/>
    </row>
    <row r="43" spans="1:26" ht="45" customHeight="1">
      <c r="A43" s="7"/>
      <c r="B43" s="19"/>
      <c r="C43" s="19"/>
      <c r="D43" s="95">
        <v>33</v>
      </c>
      <c r="E43" s="88" t="s">
        <v>33</v>
      </c>
      <c r="F43" s="89" t="s">
        <v>38</v>
      </c>
      <c r="G43" s="90" t="s">
        <v>69</v>
      </c>
      <c r="H43" s="90" t="s">
        <v>39</v>
      </c>
      <c r="I43" s="91" t="s">
        <v>412</v>
      </c>
      <c r="J43" s="92">
        <v>80</v>
      </c>
      <c r="K43" s="93">
        <v>78</v>
      </c>
      <c r="L43" s="93">
        <f>77-8</f>
        <v>69</v>
      </c>
      <c r="M43" s="93">
        <v>85</v>
      </c>
      <c r="N43" s="94">
        <f t="shared" si="0"/>
        <v>78</v>
      </c>
      <c r="O43" s="94">
        <f t="shared" si="1"/>
        <v>78</v>
      </c>
      <c r="P43" s="23">
        <f t="shared" si="2"/>
        <v>78</v>
      </c>
      <c r="Q43" s="15"/>
      <c r="R43" s="3"/>
      <c r="S43" s="15"/>
      <c r="T43" s="15"/>
      <c r="W43" s="15"/>
      <c r="X43" s="15"/>
      <c r="Y43" s="15"/>
      <c r="Z43" s="15"/>
    </row>
    <row r="44" spans="1:26" ht="45" customHeight="1">
      <c r="A44" s="7"/>
      <c r="B44" s="19"/>
      <c r="C44" s="19"/>
      <c r="D44" s="95">
        <v>34</v>
      </c>
      <c r="E44" s="88" t="s">
        <v>33</v>
      </c>
      <c r="F44" s="89" t="s">
        <v>38</v>
      </c>
      <c r="G44" s="90" t="s">
        <v>69</v>
      </c>
      <c r="H44" s="90" t="s">
        <v>39</v>
      </c>
      <c r="I44" s="91" t="s">
        <v>413</v>
      </c>
      <c r="J44" s="92">
        <v>70</v>
      </c>
      <c r="K44" s="93">
        <v>69</v>
      </c>
      <c r="L44" s="93">
        <v>77</v>
      </c>
      <c r="M44" s="93">
        <v>93</v>
      </c>
      <c r="N44" s="94">
        <f t="shared" si="0"/>
        <v>77</v>
      </c>
      <c r="O44" s="94">
        <f t="shared" si="1"/>
        <v>77</v>
      </c>
      <c r="P44" s="23">
        <f t="shared" si="2"/>
        <v>77</v>
      </c>
      <c r="Q44" s="15"/>
      <c r="R44" s="3"/>
      <c r="S44" s="15"/>
      <c r="T44" s="15"/>
      <c r="W44" s="15"/>
      <c r="X44" s="15"/>
      <c r="Y44" s="15"/>
      <c r="Z44" s="15"/>
    </row>
    <row r="45" spans="1:26" ht="45">
      <c r="A45" s="7"/>
      <c r="B45" s="19"/>
      <c r="C45" s="19"/>
      <c r="D45" s="95">
        <v>35</v>
      </c>
      <c r="E45" s="88" t="s">
        <v>33</v>
      </c>
      <c r="F45" s="89" t="s">
        <v>38</v>
      </c>
      <c r="G45" s="90" t="s">
        <v>70</v>
      </c>
      <c r="H45" s="90" t="s">
        <v>39</v>
      </c>
      <c r="I45" s="91" t="s">
        <v>406</v>
      </c>
      <c r="J45" s="92">
        <v>87</v>
      </c>
      <c r="K45" s="93">
        <v>87</v>
      </c>
      <c r="L45" s="93">
        <v>68</v>
      </c>
      <c r="M45" s="93">
        <v>85</v>
      </c>
      <c r="N45" s="94">
        <f t="shared" si="0"/>
        <v>82</v>
      </c>
      <c r="O45" s="94">
        <f t="shared" si="1"/>
        <v>82</v>
      </c>
      <c r="P45" s="23">
        <f t="shared" si="2"/>
        <v>82</v>
      </c>
      <c r="Q45" s="15"/>
      <c r="R45" s="3"/>
      <c r="S45" s="15"/>
      <c r="T45" s="15"/>
      <c r="W45" s="15"/>
      <c r="X45" s="15"/>
      <c r="Y45" s="15"/>
      <c r="Z45" s="15"/>
    </row>
    <row r="46" spans="1:26" ht="45" customHeight="1">
      <c r="A46" s="7">
        <v>11</v>
      </c>
      <c r="B46" s="19" t="s">
        <v>71</v>
      </c>
      <c r="C46" s="19" t="s">
        <v>72</v>
      </c>
      <c r="D46" s="95">
        <v>36</v>
      </c>
      <c r="E46" s="88" t="s">
        <v>33</v>
      </c>
      <c r="F46" s="89" t="s">
        <v>38</v>
      </c>
      <c r="G46" s="90" t="s">
        <v>73</v>
      </c>
      <c r="H46" s="90" t="s">
        <v>39</v>
      </c>
      <c r="I46" s="91" t="s">
        <v>398</v>
      </c>
      <c r="J46" s="92">
        <v>101</v>
      </c>
      <c r="K46" s="93">
        <v>101</v>
      </c>
      <c r="L46" s="93">
        <v>81</v>
      </c>
      <c r="M46" s="93">
        <v>97</v>
      </c>
      <c r="N46" s="94">
        <f t="shared" si="0"/>
        <v>95</v>
      </c>
      <c r="O46" s="94">
        <v>100</v>
      </c>
      <c r="P46" s="23">
        <v>100</v>
      </c>
      <c r="Q46" s="15"/>
      <c r="R46" s="3"/>
      <c r="S46" s="15"/>
      <c r="T46" s="15"/>
      <c r="W46" s="15"/>
      <c r="X46" s="15"/>
      <c r="Y46" s="15"/>
      <c r="Z46" s="15"/>
    </row>
    <row r="47" spans="1:26" ht="56.25" customHeight="1">
      <c r="A47" s="7">
        <v>11</v>
      </c>
      <c r="B47" s="19" t="s">
        <v>74</v>
      </c>
      <c r="C47" s="25" t="s">
        <v>75</v>
      </c>
      <c r="D47" s="95">
        <v>37</v>
      </c>
      <c r="E47" s="88" t="s">
        <v>33</v>
      </c>
      <c r="F47" s="89" t="s">
        <v>38</v>
      </c>
      <c r="G47" s="90" t="s">
        <v>76</v>
      </c>
      <c r="H47" s="90" t="s">
        <v>39</v>
      </c>
      <c r="I47" s="91" t="s">
        <v>402</v>
      </c>
      <c r="J47" s="92">
        <v>105</v>
      </c>
      <c r="K47" s="93">
        <v>104</v>
      </c>
      <c r="L47" s="93">
        <v>87</v>
      </c>
      <c r="M47" s="93">
        <v>104</v>
      </c>
      <c r="N47" s="94">
        <f t="shared" si="0"/>
        <v>100</v>
      </c>
      <c r="O47" s="94">
        <f t="shared" si="1"/>
        <v>100</v>
      </c>
      <c r="P47" s="23">
        <f t="shared" si="2"/>
        <v>100</v>
      </c>
      <c r="Q47" s="15"/>
      <c r="R47" s="3"/>
      <c r="S47" s="15"/>
      <c r="T47" s="15"/>
      <c r="W47" s="15"/>
      <c r="X47" s="15"/>
      <c r="Y47" s="15"/>
      <c r="Z47" s="15"/>
    </row>
    <row r="48" spans="1:26" ht="45" customHeight="1">
      <c r="A48" s="7">
        <v>11</v>
      </c>
      <c r="B48" s="19" t="s">
        <v>77</v>
      </c>
      <c r="C48" s="25" t="s">
        <v>57</v>
      </c>
      <c r="D48" s="95">
        <v>38</v>
      </c>
      <c r="E48" s="88" t="s">
        <v>33</v>
      </c>
      <c r="F48" s="89" t="s">
        <v>38</v>
      </c>
      <c r="G48" s="90" t="s">
        <v>414</v>
      </c>
      <c r="H48" s="90" t="s">
        <v>39</v>
      </c>
      <c r="I48" s="91" t="s">
        <v>409</v>
      </c>
      <c r="J48" s="92">
        <v>110</v>
      </c>
      <c r="K48" s="93">
        <v>107</v>
      </c>
      <c r="L48" s="93">
        <v>99</v>
      </c>
      <c r="M48" s="93">
        <v>115</v>
      </c>
      <c r="N48" s="94">
        <f t="shared" si="0"/>
        <v>108</v>
      </c>
      <c r="O48" s="94">
        <f t="shared" si="1"/>
        <v>108</v>
      </c>
      <c r="P48" s="23">
        <f t="shared" si="2"/>
        <v>108</v>
      </c>
      <c r="Q48" s="15"/>
      <c r="R48" s="3"/>
      <c r="S48" s="15"/>
      <c r="T48" s="15"/>
      <c r="W48" s="15"/>
      <c r="X48" s="15"/>
      <c r="Y48" s="15"/>
      <c r="Z48" s="15"/>
    </row>
    <row r="49" spans="1:26" ht="56.25" customHeight="1">
      <c r="A49" s="7">
        <v>11</v>
      </c>
      <c r="B49" s="19" t="s">
        <v>78</v>
      </c>
      <c r="C49" s="25" t="s">
        <v>75</v>
      </c>
      <c r="D49" s="95">
        <v>39</v>
      </c>
      <c r="E49" s="88" t="s">
        <v>33</v>
      </c>
      <c r="F49" s="89" t="s">
        <v>38</v>
      </c>
      <c r="G49" s="90" t="s">
        <v>79</v>
      </c>
      <c r="H49" s="90" t="s">
        <v>39</v>
      </c>
      <c r="I49" s="91" t="s">
        <v>402</v>
      </c>
      <c r="J49" s="92">
        <v>71</v>
      </c>
      <c r="K49" s="93">
        <v>70</v>
      </c>
      <c r="L49" s="93">
        <v>53</v>
      </c>
      <c r="M49" s="93">
        <v>70</v>
      </c>
      <c r="N49" s="94">
        <f t="shared" si="0"/>
        <v>66</v>
      </c>
      <c r="O49" s="94">
        <f t="shared" si="1"/>
        <v>66</v>
      </c>
      <c r="P49" s="23">
        <f t="shared" si="2"/>
        <v>66</v>
      </c>
      <c r="Q49" s="15"/>
      <c r="R49" s="3"/>
      <c r="S49" s="15"/>
      <c r="T49" s="15"/>
      <c r="W49" s="15"/>
      <c r="X49" s="15"/>
      <c r="Y49" s="15"/>
      <c r="Z49" s="15"/>
    </row>
    <row r="50" spans="1:26" ht="56.25" customHeight="1">
      <c r="A50" s="7">
        <v>11</v>
      </c>
      <c r="B50" s="19" t="s">
        <v>80</v>
      </c>
      <c r="C50" s="19" t="s">
        <v>81</v>
      </c>
      <c r="D50" s="95">
        <v>40</v>
      </c>
      <c r="E50" s="88" t="s">
        <v>33</v>
      </c>
      <c r="F50" s="89" t="s">
        <v>38</v>
      </c>
      <c r="G50" s="90" t="s">
        <v>82</v>
      </c>
      <c r="H50" s="90" t="s">
        <v>39</v>
      </c>
      <c r="I50" s="91" t="s">
        <v>415</v>
      </c>
      <c r="J50" s="92">
        <v>97</v>
      </c>
      <c r="K50" s="93">
        <v>97</v>
      </c>
      <c r="L50" s="93">
        <v>83</v>
      </c>
      <c r="M50" s="93">
        <v>99</v>
      </c>
      <c r="N50" s="94">
        <f t="shared" si="0"/>
        <v>94</v>
      </c>
      <c r="O50" s="94">
        <f t="shared" si="1"/>
        <v>94</v>
      </c>
      <c r="P50" s="23">
        <f t="shared" si="2"/>
        <v>94</v>
      </c>
      <c r="Q50" s="15"/>
      <c r="R50" s="3"/>
      <c r="S50" s="15"/>
      <c r="T50" s="15"/>
      <c r="W50" s="15"/>
      <c r="X50" s="15"/>
      <c r="Y50" s="15"/>
      <c r="Z50" s="15"/>
    </row>
    <row r="51" spans="1:26" ht="45" customHeight="1">
      <c r="A51" s="7">
        <v>11</v>
      </c>
      <c r="B51" s="19" t="s">
        <v>83</v>
      </c>
      <c r="C51" s="25" t="s">
        <v>84</v>
      </c>
      <c r="D51" s="95">
        <v>41</v>
      </c>
      <c r="E51" s="88" t="s">
        <v>33</v>
      </c>
      <c r="F51" s="89" t="s">
        <v>34</v>
      </c>
      <c r="G51" s="90" t="s">
        <v>85</v>
      </c>
      <c r="H51" s="90" t="s">
        <v>36</v>
      </c>
      <c r="I51" s="91" t="s">
        <v>409</v>
      </c>
      <c r="J51" s="92">
        <v>37</v>
      </c>
      <c r="K51" s="93">
        <v>35</v>
      </c>
      <c r="L51" s="93">
        <v>31</v>
      </c>
      <c r="M51" s="93">
        <v>40</v>
      </c>
      <c r="N51" s="94">
        <f t="shared" si="0"/>
        <v>36</v>
      </c>
      <c r="O51" s="94">
        <f t="shared" si="1"/>
        <v>36</v>
      </c>
      <c r="P51" s="23">
        <f t="shared" si="2"/>
        <v>36</v>
      </c>
      <c r="Q51" s="15"/>
      <c r="R51" s="3"/>
      <c r="S51" s="15"/>
      <c r="T51" s="15"/>
      <c r="W51" s="15"/>
      <c r="X51" s="15"/>
      <c r="Y51" s="15"/>
      <c r="Z51" s="15"/>
    </row>
    <row r="52" spans="1:26" ht="45" customHeight="1">
      <c r="A52" s="7">
        <v>11</v>
      </c>
      <c r="B52" s="19" t="s">
        <v>86</v>
      </c>
      <c r="C52" s="19" t="s">
        <v>81</v>
      </c>
      <c r="D52" s="95">
        <v>42</v>
      </c>
      <c r="E52" s="88" t="s">
        <v>33</v>
      </c>
      <c r="F52" s="89" t="s">
        <v>38</v>
      </c>
      <c r="G52" s="90" t="s">
        <v>87</v>
      </c>
      <c r="H52" s="90" t="s">
        <v>39</v>
      </c>
      <c r="I52" s="91" t="s">
        <v>393</v>
      </c>
      <c r="J52" s="92">
        <v>98</v>
      </c>
      <c r="K52" s="93">
        <v>97</v>
      </c>
      <c r="L52" s="93">
        <v>80</v>
      </c>
      <c r="M52" s="93">
        <v>95</v>
      </c>
      <c r="N52" s="94">
        <f t="shared" si="0"/>
        <v>93</v>
      </c>
      <c r="O52" s="94">
        <f t="shared" si="1"/>
        <v>93</v>
      </c>
      <c r="P52" s="23">
        <f t="shared" si="2"/>
        <v>93</v>
      </c>
      <c r="Q52" s="15"/>
      <c r="R52" s="3"/>
      <c r="S52" s="15"/>
      <c r="T52" s="15"/>
      <c r="W52" s="15"/>
      <c r="X52" s="15"/>
      <c r="Y52" s="15"/>
      <c r="Z52" s="15"/>
    </row>
    <row r="53" spans="1:26" ht="56.25" customHeight="1">
      <c r="A53" s="7">
        <v>11</v>
      </c>
      <c r="B53" s="19" t="s">
        <v>88</v>
      </c>
      <c r="C53" s="19" t="s">
        <v>68</v>
      </c>
      <c r="D53" s="95">
        <v>43</v>
      </c>
      <c r="E53" s="88" t="s">
        <v>33</v>
      </c>
      <c r="F53" s="89" t="s">
        <v>38</v>
      </c>
      <c r="G53" s="90" t="s">
        <v>89</v>
      </c>
      <c r="H53" s="90" t="s">
        <v>39</v>
      </c>
      <c r="I53" s="91" t="s">
        <v>403</v>
      </c>
      <c r="J53" s="92">
        <v>69</v>
      </c>
      <c r="K53" s="93">
        <v>65</v>
      </c>
      <c r="L53" s="93">
        <v>50</v>
      </c>
      <c r="M53" s="93">
        <v>47</v>
      </c>
      <c r="N53" s="94">
        <f t="shared" si="0"/>
        <v>58</v>
      </c>
      <c r="O53" s="94">
        <f t="shared" si="1"/>
        <v>58</v>
      </c>
      <c r="P53" s="23">
        <f t="shared" si="2"/>
        <v>58</v>
      </c>
      <c r="Q53" s="15"/>
      <c r="R53" s="3"/>
      <c r="S53" s="15"/>
      <c r="T53" s="15"/>
      <c r="W53" s="15"/>
      <c r="X53" s="15"/>
      <c r="Y53" s="15"/>
      <c r="Z53" s="15"/>
    </row>
    <row r="54" spans="1:26" ht="45" customHeight="1">
      <c r="A54" s="7">
        <v>11</v>
      </c>
      <c r="B54" s="19" t="s">
        <v>90</v>
      </c>
      <c r="C54" s="19" t="s">
        <v>91</v>
      </c>
      <c r="D54" s="95">
        <v>44</v>
      </c>
      <c r="E54" s="88" t="s">
        <v>33</v>
      </c>
      <c r="F54" s="89" t="s">
        <v>38</v>
      </c>
      <c r="G54" s="90" t="s">
        <v>92</v>
      </c>
      <c r="H54" s="90" t="s">
        <v>39</v>
      </c>
      <c r="I54" s="91" t="s">
        <v>415</v>
      </c>
      <c r="J54" s="92">
        <v>80</v>
      </c>
      <c r="K54" s="93">
        <v>78</v>
      </c>
      <c r="L54" s="93">
        <v>70</v>
      </c>
      <c r="M54" s="93">
        <v>84</v>
      </c>
      <c r="N54" s="94">
        <v>78</v>
      </c>
      <c r="O54" s="94">
        <f t="shared" si="1"/>
        <v>78</v>
      </c>
      <c r="P54" s="23">
        <f t="shared" si="2"/>
        <v>78</v>
      </c>
      <c r="Q54" s="15"/>
      <c r="R54" s="3"/>
      <c r="S54" s="15"/>
      <c r="T54" s="15"/>
      <c r="W54" s="15"/>
      <c r="X54" s="15"/>
      <c r="Y54" s="15"/>
      <c r="Z54" s="15"/>
    </row>
    <row r="55" spans="1:26" ht="45" customHeight="1">
      <c r="A55" s="7">
        <v>11</v>
      </c>
      <c r="B55" s="19" t="s">
        <v>93</v>
      </c>
      <c r="C55" s="19" t="s">
        <v>94</v>
      </c>
      <c r="D55" s="95">
        <v>45</v>
      </c>
      <c r="E55" s="88" t="s">
        <v>33</v>
      </c>
      <c r="F55" s="89" t="s">
        <v>38</v>
      </c>
      <c r="G55" s="90" t="s">
        <v>95</v>
      </c>
      <c r="H55" s="90" t="s">
        <v>39</v>
      </c>
      <c r="I55" s="91" t="s">
        <v>396</v>
      </c>
      <c r="J55" s="92">
        <v>89</v>
      </c>
      <c r="K55" s="93">
        <v>87</v>
      </c>
      <c r="L55" s="93">
        <v>75</v>
      </c>
      <c r="M55" s="93">
        <v>91</v>
      </c>
      <c r="N55" s="94">
        <v>86</v>
      </c>
      <c r="O55" s="94">
        <f t="shared" si="1"/>
        <v>86</v>
      </c>
      <c r="P55" s="23">
        <f t="shared" si="2"/>
        <v>86</v>
      </c>
      <c r="Q55" s="15"/>
      <c r="R55" s="3"/>
      <c r="S55" s="15"/>
      <c r="T55" s="15"/>
      <c r="W55" s="15"/>
      <c r="X55" s="15"/>
      <c r="Y55" s="15"/>
      <c r="Z55" s="15"/>
    </row>
    <row r="56" spans="1:26" ht="45" customHeight="1">
      <c r="A56" s="7"/>
      <c r="B56" s="19"/>
      <c r="C56" s="19"/>
      <c r="D56" s="95">
        <v>46</v>
      </c>
      <c r="E56" s="88" t="s">
        <v>33</v>
      </c>
      <c r="F56" s="89" t="s">
        <v>34</v>
      </c>
      <c r="G56" s="90" t="s">
        <v>98</v>
      </c>
      <c r="H56" s="90" t="s">
        <v>36</v>
      </c>
      <c r="I56" s="91" t="s">
        <v>401</v>
      </c>
      <c r="J56" s="92">
        <v>46</v>
      </c>
      <c r="K56" s="93">
        <v>45</v>
      </c>
      <c r="L56" s="93">
        <v>26</v>
      </c>
      <c r="M56" s="93">
        <v>41</v>
      </c>
      <c r="N56" s="94">
        <v>40</v>
      </c>
      <c r="O56" s="94">
        <v>40</v>
      </c>
      <c r="P56" s="23">
        <v>40</v>
      </c>
      <c r="Q56" s="15"/>
      <c r="R56" s="3"/>
      <c r="S56" s="15"/>
      <c r="T56" s="15"/>
      <c r="W56" s="15"/>
      <c r="X56" s="15"/>
      <c r="Y56" s="15"/>
      <c r="Z56" s="15"/>
    </row>
    <row r="57" spans="1:26" ht="45" customHeight="1">
      <c r="A57" s="7">
        <v>11</v>
      </c>
      <c r="B57" s="19" t="s">
        <v>96</v>
      </c>
      <c r="C57" s="19" t="s">
        <v>97</v>
      </c>
      <c r="D57" s="95">
        <v>47</v>
      </c>
      <c r="E57" s="88" t="s">
        <v>33</v>
      </c>
      <c r="F57" s="89" t="s">
        <v>38</v>
      </c>
      <c r="G57" s="90" t="s">
        <v>98</v>
      </c>
      <c r="H57" s="90" t="s">
        <v>39</v>
      </c>
      <c r="I57" s="91" t="s">
        <v>401</v>
      </c>
      <c r="J57" s="92">
        <v>100</v>
      </c>
      <c r="K57" s="93">
        <v>95</v>
      </c>
      <c r="L57" s="93">
        <v>82</v>
      </c>
      <c r="M57" s="93">
        <v>99</v>
      </c>
      <c r="N57" s="94">
        <f t="shared" si="0"/>
        <v>94</v>
      </c>
      <c r="O57" s="94">
        <f t="shared" si="1"/>
        <v>94</v>
      </c>
      <c r="P57" s="23">
        <f t="shared" si="2"/>
        <v>94</v>
      </c>
      <c r="Q57" s="15"/>
      <c r="R57" s="3"/>
      <c r="S57" s="15"/>
      <c r="T57" s="15"/>
      <c r="W57" s="15"/>
      <c r="X57" s="15"/>
      <c r="Y57" s="15"/>
      <c r="Z57" s="15"/>
    </row>
    <row r="58" spans="1:26" ht="45" customHeight="1">
      <c r="A58" s="7"/>
      <c r="B58" s="19"/>
      <c r="C58" s="19"/>
      <c r="D58" s="95">
        <v>48</v>
      </c>
      <c r="E58" s="88" t="s">
        <v>33</v>
      </c>
      <c r="F58" s="89" t="s">
        <v>34</v>
      </c>
      <c r="G58" s="90" t="s">
        <v>98</v>
      </c>
      <c r="H58" s="90" t="s">
        <v>39</v>
      </c>
      <c r="I58" s="91" t="s">
        <v>416</v>
      </c>
      <c r="J58" s="92">
        <v>33</v>
      </c>
      <c r="K58" s="93">
        <v>33</v>
      </c>
      <c r="L58" s="93">
        <v>16</v>
      </c>
      <c r="M58" s="93">
        <v>16</v>
      </c>
      <c r="N58" s="94">
        <f t="shared" si="0"/>
        <v>25</v>
      </c>
      <c r="O58" s="94">
        <f t="shared" si="1"/>
        <v>25</v>
      </c>
      <c r="P58" s="23">
        <f t="shared" si="2"/>
        <v>25</v>
      </c>
      <c r="Q58" s="15"/>
      <c r="R58" s="3"/>
      <c r="S58" s="15"/>
      <c r="T58" s="15"/>
      <c r="W58" s="15"/>
      <c r="X58" s="15"/>
      <c r="Y58" s="15"/>
      <c r="Z58" s="15"/>
    </row>
    <row r="59" spans="1:26" ht="45" customHeight="1">
      <c r="A59" s="7"/>
      <c r="B59" s="19"/>
      <c r="C59" s="19"/>
      <c r="D59" s="95">
        <v>49</v>
      </c>
      <c r="E59" s="88" t="s">
        <v>33</v>
      </c>
      <c r="F59" s="89" t="s">
        <v>38</v>
      </c>
      <c r="G59" s="90" t="s">
        <v>98</v>
      </c>
      <c r="H59" s="90" t="s">
        <v>39</v>
      </c>
      <c r="I59" s="91" t="s">
        <v>400</v>
      </c>
      <c r="J59" s="92">
        <v>96</v>
      </c>
      <c r="K59" s="93">
        <v>95</v>
      </c>
      <c r="L59" s="93">
        <v>86</v>
      </c>
      <c r="M59" s="93">
        <v>101</v>
      </c>
      <c r="N59" s="94">
        <f t="shared" si="0"/>
        <v>95</v>
      </c>
      <c r="O59" s="94">
        <f t="shared" si="1"/>
        <v>95</v>
      </c>
      <c r="P59" s="23">
        <f t="shared" si="2"/>
        <v>95</v>
      </c>
      <c r="Q59" s="15"/>
      <c r="R59" s="3"/>
      <c r="S59" s="15"/>
      <c r="T59" s="15"/>
      <c r="W59" s="15"/>
      <c r="X59" s="15"/>
      <c r="Y59" s="15"/>
      <c r="Z59" s="15"/>
    </row>
    <row r="60" spans="1:26" ht="45" customHeight="1">
      <c r="A60" s="7">
        <v>11</v>
      </c>
      <c r="B60" s="19" t="s">
        <v>99</v>
      </c>
      <c r="C60" s="19" t="s">
        <v>91</v>
      </c>
      <c r="D60" s="95">
        <v>50</v>
      </c>
      <c r="E60" s="88" t="s">
        <v>33</v>
      </c>
      <c r="F60" s="89" t="s">
        <v>38</v>
      </c>
      <c r="G60" s="90" t="s">
        <v>100</v>
      </c>
      <c r="H60" s="90" t="s">
        <v>39</v>
      </c>
      <c r="I60" s="91" t="s">
        <v>415</v>
      </c>
      <c r="J60" s="92">
        <v>75</v>
      </c>
      <c r="K60" s="93">
        <v>72</v>
      </c>
      <c r="L60" s="93">
        <v>61</v>
      </c>
      <c r="M60" s="93">
        <v>76</v>
      </c>
      <c r="N60" s="94">
        <f t="shared" si="0"/>
        <v>71</v>
      </c>
      <c r="O60" s="94">
        <f t="shared" si="1"/>
        <v>71</v>
      </c>
      <c r="P60" s="23">
        <f t="shared" si="2"/>
        <v>71</v>
      </c>
      <c r="Q60" s="15"/>
      <c r="R60" s="3"/>
      <c r="S60" s="15"/>
      <c r="T60" s="15"/>
      <c r="W60" s="15"/>
      <c r="X60" s="15"/>
      <c r="Y60" s="15"/>
      <c r="Z60" s="15"/>
    </row>
    <row r="61" spans="1:26" ht="45" customHeight="1">
      <c r="A61" s="7"/>
      <c r="B61" s="19"/>
      <c r="C61" s="19"/>
      <c r="D61" s="95">
        <v>51</v>
      </c>
      <c r="E61" s="88" t="s">
        <v>33</v>
      </c>
      <c r="F61" s="89" t="s">
        <v>38</v>
      </c>
      <c r="G61" s="90" t="s">
        <v>101</v>
      </c>
      <c r="H61" s="90" t="s">
        <v>39</v>
      </c>
      <c r="I61" s="91" t="s">
        <v>392</v>
      </c>
      <c r="J61" s="92">
        <v>64</v>
      </c>
      <c r="K61" s="93">
        <v>64</v>
      </c>
      <c r="L61" s="93">
        <v>38</v>
      </c>
      <c r="M61" s="93">
        <v>38</v>
      </c>
      <c r="N61" s="94">
        <f t="shared" si="0"/>
        <v>51</v>
      </c>
      <c r="O61" s="94">
        <f t="shared" si="1"/>
        <v>51</v>
      </c>
      <c r="P61" s="23">
        <f t="shared" si="2"/>
        <v>51</v>
      </c>
      <c r="Q61" s="15"/>
      <c r="R61" s="3"/>
      <c r="S61" s="15"/>
      <c r="T61" s="15"/>
      <c r="W61" s="15"/>
      <c r="X61" s="15"/>
      <c r="Y61" s="15"/>
      <c r="Z61" s="15"/>
    </row>
    <row r="62" spans="1:26" ht="45" customHeight="1">
      <c r="A62" s="7"/>
      <c r="B62" s="19"/>
      <c r="C62" s="19"/>
      <c r="D62" s="95">
        <v>52</v>
      </c>
      <c r="E62" s="88" t="s">
        <v>33</v>
      </c>
      <c r="F62" s="89" t="s">
        <v>38</v>
      </c>
      <c r="G62" s="90" t="s">
        <v>101</v>
      </c>
      <c r="H62" s="90" t="s">
        <v>39</v>
      </c>
      <c r="I62" s="91" t="s">
        <v>417</v>
      </c>
      <c r="J62" s="92">
        <v>42</v>
      </c>
      <c r="K62" s="93">
        <v>42</v>
      </c>
      <c r="L62" s="93">
        <v>20</v>
      </c>
      <c r="M62" s="93">
        <v>20</v>
      </c>
      <c r="N62" s="94">
        <f t="shared" si="0"/>
        <v>31</v>
      </c>
      <c r="O62" s="94">
        <v>20</v>
      </c>
      <c r="P62" s="23">
        <v>10</v>
      </c>
      <c r="Q62" s="15"/>
      <c r="R62" s="3"/>
      <c r="S62" s="15"/>
      <c r="T62" s="15"/>
      <c r="W62" s="15"/>
      <c r="X62" s="15"/>
      <c r="Y62" s="15"/>
      <c r="Z62" s="15"/>
    </row>
    <row r="63" spans="1:26" ht="45" customHeight="1">
      <c r="A63" s="7"/>
      <c r="B63" s="19"/>
      <c r="C63" s="19"/>
      <c r="D63" s="95">
        <v>53</v>
      </c>
      <c r="E63" s="88" t="s">
        <v>33</v>
      </c>
      <c r="F63" s="89" t="s">
        <v>38</v>
      </c>
      <c r="G63" s="90" t="s">
        <v>101</v>
      </c>
      <c r="H63" s="90" t="s">
        <v>39</v>
      </c>
      <c r="I63" s="91" t="s">
        <v>395</v>
      </c>
      <c r="J63" s="92">
        <v>92</v>
      </c>
      <c r="K63" s="93">
        <v>91</v>
      </c>
      <c r="L63" s="93">
        <v>68</v>
      </c>
      <c r="M63" s="93">
        <v>67</v>
      </c>
      <c r="N63" s="94">
        <f t="shared" si="0"/>
        <v>80</v>
      </c>
      <c r="O63" s="94">
        <f t="shared" si="1"/>
        <v>80</v>
      </c>
      <c r="P63" s="23">
        <f t="shared" si="2"/>
        <v>80</v>
      </c>
      <c r="Q63" s="15"/>
      <c r="R63" s="3"/>
      <c r="S63" s="15"/>
      <c r="T63" s="15"/>
      <c r="W63" s="15"/>
      <c r="X63" s="15"/>
      <c r="Y63" s="15"/>
      <c r="Z63" s="15"/>
    </row>
    <row r="64" spans="1:26" ht="45" customHeight="1">
      <c r="A64" s="7">
        <v>11</v>
      </c>
      <c r="B64" s="19" t="s">
        <v>102</v>
      </c>
      <c r="C64" s="19" t="s">
        <v>103</v>
      </c>
      <c r="D64" s="95">
        <v>54</v>
      </c>
      <c r="E64" s="88" t="s">
        <v>33</v>
      </c>
      <c r="F64" s="89" t="s">
        <v>38</v>
      </c>
      <c r="G64" s="90" t="s">
        <v>104</v>
      </c>
      <c r="H64" s="90" t="s">
        <v>39</v>
      </c>
      <c r="I64" s="91" t="s">
        <v>415</v>
      </c>
      <c r="J64" s="92">
        <v>95</v>
      </c>
      <c r="K64" s="93">
        <v>94</v>
      </c>
      <c r="L64" s="93">
        <v>58</v>
      </c>
      <c r="M64" s="93">
        <v>73</v>
      </c>
      <c r="N64" s="94">
        <f t="shared" si="0"/>
        <v>80</v>
      </c>
      <c r="O64" s="94">
        <f t="shared" si="1"/>
        <v>80</v>
      </c>
      <c r="P64" s="23">
        <f t="shared" si="2"/>
        <v>80</v>
      </c>
      <c r="Q64" s="15"/>
      <c r="R64" s="3"/>
      <c r="S64" s="15"/>
      <c r="T64" s="15"/>
      <c r="W64" s="15"/>
      <c r="X64" s="15"/>
      <c r="Y64" s="15"/>
      <c r="Z64" s="15"/>
    </row>
    <row r="65" spans="1:26" ht="45" customHeight="1">
      <c r="A65" s="7">
        <v>11</v>
      </c>
      <c r="B65" s="19" t="s">
        <v>105</v>
      </c>
      <c r="C65" s="25" t="s">
        <v>103</v>
      </c>
      <c r="D65" s="95">
        <v>55</v>
      </c>
      <c r="E65" s="88" t="s">
        <v>33</v>
      </c>
      <c r="F65" s="89" t="s">
        <v>38</v>
      </c>
      <c r="G65" s="90" t="s">
        <v>106</v>
      </c>
      <c r="H65" s="90" t="s">
        <v>39</v>
      </c>
      <c r="I65" s="91" t="s">
        <v>409</v>
      </c>
      <c r="J65" s="92">
        <v>143</v>
      </c>
      <c r="K65" s="93">
        <v>140</v>
      </c>
      <c r="L65" s="93">
        <v>105</v>
      </c>
      <c r="M65" s="93">
        <v>119</v>
      </c>
      <c r="N65" s="94">
        <f t="shared" si="0"/>
        <v>127</v>
      </c>
      <c r="O65" s="94">
        <f t="shared" si="1"/>
        <v>127</v>
      </c>
      <c r="P65" s="23">
        <f t="shared" si="2"/>
        <v>127</v>
      </c>
      <c r="Q65" s="15"/>
      <c r="R65" s="3"/>
      <c r="S65" s="15"/>
      <c r="T65" s="15"/>
      <c r="W65" s="15"/>
      <c r="X65" s="15"/>
      <c r="Y65" s="15"/>
      <c r="Z65" s="15"/>
    </row>
    <row r="66" spans="1:26" ht="45">
      <c r="A66" s="7">
        <v>11</v>
      </c>
      <c r="B66" s="19" t="s">
        <v>107</v>
      </c>
      <c r="C66" s="19" t="s">
        <v>103</v>
      </c>
      <c r="D66" s="95">
        <v>56</v>
      </c>
      <c r="E66" s="88" t="s">
        <v>33</v>
      </c>
      <c r="F66" s="89" t="s">
        <v>38</v>
      </c>
      <c r="G66" s="90" t="s">
        <v>108</v>
      </c>
      <c r="H66" s="90" t="s">
        <v>36</v>
      </c>
      <c r="I66" s="91" t="s">
        <v>406</v>
      </c>
      <c r="J66" s="92">
        <v>47</v>
      </c>
      <c r="K66" s="93">
        <v>47</v>
      </c>
      <c r="L66" s="93">
        <v>50</v>
      </c>
      <c r="M66" s="93">
        <v>60</v>
      </c>
      <c r="N66" s="94">
        <f t="shared" si="0"/>
        <v>51</v>
      </c>
      <c r="O66" s="94">
        <f t="shared" si="1"/>
        <v>51</v>
      </c>
      <c r="P66" s="23">
        <f t="shared" si="2"/>
        <v>51</v>
      </c>
      <c r="Q66" s="15"/>
      <c r="R66" s="3"/>
      <c r="S66" s="15"/>
      <c r="T66" s="15"/>
      <c r="W66" s="15"/>
      <c r="X66" s="15"/>
      <c r="Y66" s="15"/>
      <c r="Z66" s="15"/>
    </row>
    <row r="67" spans="1:26" ht="56.25" customHeight="1">
      <c r="A67" s="7"/>
      <c r="B67" s="19"/>
      <c r="C67" s="25"/>
      <c r="D67" s="95">
        <v>57</v>
      </c>
      <c r="E67" s="88" t="s">
        <v>33</v>
      </c>
      <c r="F67" s="89" t="s">
        <v>38</v>
      </c>
      <c r="G67" s="90" t="s">
        <v>432</v>
      </c>
      <c r="H67" s="90" t="s">
        <v>39</v>
      </c>
      <c r="I67" s="91" t="s">
        <v>402</v>
      </c>
      <c r="J67" s="92">
        <v>28</v>
      </c>
      <c r="K67" s="93">
        <v>27</v>
      </c>
      <c r="L67" s="93">
        <v>34</v>
      </c>
      <c r="M67" s="93">
        <v>51</v>
      </c>
      <c r="N67" s="94">
        <f t="shared" si="0"/>
        <v>35</v>
      </c>
      <c r="O67" s="94">
        <f t="shared" si="1"/>
        <v>35</v>
      </c>
      <c r="P67" s="23">
        <f t="shared" si="2"/>
        <v>35</v>
      </c>
      <c r="Q67" s="15"/>
      <c r="R67" s="3"/>
      <c r="S67" s="15"/>
      <c r="T67" s="15"/>
      <c r="W67" s="15"/>
      <c r="X67" s="15"/>
      <c r="Y67" s="15"/>
      <c r="Z67" s="15"/>
    </row>
    <row r="68" spans="1:26" ht="56.25" customHeight="1">
      <c r="A68" s="7"/>
      <c r="B68" s="19"/>
      <c r="C68" s="25"/>
      <c r="D68" s="95">
        <v>58</v>
      </c>
      <c r="E68" s="88" t="s">
        <v>33</v>
      </c>
      <c r="F68" s="89" t="s">
        <v>38</v>
      </c>
      <c r="G68" s="90" t="s">
        <v>108</v>
      </c>
      <c r="H68" s="90" t="s">
        <v>39</v>
      </c>
      <c r="I68" s="91" t="s">
        <v>402</v>
      </c>
      <c r="J68" s="92">
        <v>76</v>
      </c>
      <c r="K68" s="93">
        <v>74</v>
      </c>
      <c r="L68" s="93">
        <v>56</v>
      </c>
      <c r="M68" s="93">
        <v>72</v>
      </c>
      <c r="N68" s="94">
        <f t="shared" si="0"/>
        <v>70</v>
      </c>
      <c r="O68" s="94">
        <f t="shared" si="1"/>
        <v>70</v>
      </c>
      <c r="P68" s="23">
        <f t="shared" si="2"/>
        <v>70</v>
      </c>
      <c r="Q68" s="15"/>
      <c r="R68" s="3"/>
      <c r="S68" s="15"/>
      <c r="T68" s="15"/>
      <c r="W68" s="15"/>
      <c r="X68" s="15"/>
      <c r="Y68" s="15"/>
      <c r="Z68" s="15"/>
    </row>
    <row r="69" spans="1:26" ht="56.25" customHeight="1">
      <c r="A69" s="7"/>
      <c r="B69" s="19"/>
      <c r="C69" s="19"/>
      <c r="D69" s="95">
        <v>59</v>
      </c>
      <c r="E69" s="88" t="s">
        <v>33</v>
      </c>
      <c r="F69" s="89" t="s">
        <v>38</v>
      </c>
      <c r="G69" s="90" t="s">
        <v>108</v>
      </c>
      <c r="H69" s="90" t="s">
        <v>39</v>
      </c>
      <c r="I69" s="91" t="s">
        <v>405</v>
      </c>
      <c r="J69" s="92">
        <v>125</v>
      </c>
      <c r="K69" s="93">
        <v>108</v>
      </c>
      <c r="L69" s="93">
        <v>86</v>
      </c>
      <c r="M69" s="93">
        <v>102</v>
      </c>
      <c r="N69" s="94">
        <f t="shared" si="0"/>
        <v>105</v>
      </c>
      <c r="O69" s="94">
        <f t="shared" si="1"/>
        <v>105</v>
      </c>
      <c r="P69" s="23">
        <f t="shared" si="2"/>
        <v>105</v>
      </c>
      <c r="Q69" s="15"/>
      <c r="R69" s="3"/>
      <c r="S69" s="15"/>
      <c r="T69" s="15"/>
      <c r="W69" s="15"/>
      <c r="X69" s="15"/>
      <c r="Y69" s="15"/>
      <c r="Z69" s="15"/>
    </row>
    <row r="70" spans="1:26" ht="56.25" customHeight="1">
      <c r="A70" s="7"/>
      <c r="B70" s="19"/>
      <c r="C70" s="19"/>
      <c r="D70" s="95">
        <v>60</v>
      </c>
      <c r="E70" s="88" t="s">
        <v>33</v>
      </c>
      <c r="F70" s="89" t="s">
        <v>38</v>
      </c>
      <c r="G70" s="90" t="s">
        <v>108</v>
      </c>
      <c r="H70" s="90" t="s">
        <v>39</v>
      </c>
      <c r="I70" s="91" t="s">
        <v>396</v>
      </c>
      <c r="J70" s="92">
        <v>102</v>
      </c>
      <c r="K70" s="93">
        <v>99</v>
      </c>
      <c r="L70" s="93">
        <v>88</v>
      </c>
      <c r="M70" s="93">
        <v>117</v>
      </c>
      <c r="N70" s="94">
        <v>102</v>
      </c>
      <c r="O70" s="94">
        <v>102</v>
      </c>
      <c r="P70" s="23">
        <f>N70</f>
        <v>102</v>
      </c>
      <c r="Q70" s="15"/>
      <c r="R70" s="3"/>
      <c r="S70" s="15"/>
      <c r="T70" s="15"/>
      <c r="W70" s="15"/>
      <c r="X70" s="15"/>
      <c r="Y70" s="15"/>
      <c r="Z70" s="15"/>
    </row>
    <row r="71" spans="1:26" ht="45" customHeight="1">
      <c r="A71" s="7"/>
      <c r="B71" s="19"/>
      <c r="C71" s="19"/>
      <c r="D71" s="95">
        <v>61</v>
      </c>
      <c r="E71" s="88" t="s">
        <v>33</v>
      </c>
      <c r="F71" s="89" t="s">
        <v>34</v>
      </c>
      <c r="G71" s="90" t="s">
        <v>108</v>
      </c>
      <c r="H71" s="90" t="s">
        <v>36</v>
      </c>
      <c r="I71" s="91" t="s">
        <v>396</v>
      </c>
      <c r="J71" s="92">
        <v>0</v>
      </c>
      <c r="K71" s="93">
        <v>0</v>
      </c>
      <c r="L71" s="93">
        <v>0</v>
      </c>
      <c r="M71" s="93">
        <v>13</v>
      </c>
      <c r="N71" s="94">
        <v>3</v>
      </c>
      <c r="O71" s="94">
        <v>3</v>
      </c>
      <c r="P71" s="23">
        <f t="shared" si="2"/>
        <v>3</v>
      </c>
      <c r="Q71" s="15"/>
      <c r="R71" s="3"/>
      <c r="S71" s="15"/>
      <c r="T71" s="15"/>
      <c r="W71" s="15"/>
      <c r="X71" s="15"/>
      <c r="Y71" s="15"/>
      <c r="Z71" s="15"/>
    </row>
    <row r="72" spans="1:26" ht="45" customHeight="1">
      <c r="A72" s="7"/>
      <c r="B72" s="19"/>
      <c r="C72" s="19"/>
      <c r="D72" s="95">
        <v>62</v>
      </c>
      <c r="E72" s="88" t="s">
        <v>33</v>
      </c>
      <c r="F72" s="89" t="s">
        <v>38</v>
      </c>
      <c r="G72" s="90" t="s">
        <v>108</v>
      </c>
      <c r="H72" s="90" t="s">
        <v>39</v>
      </c>
      <c r="I72" s="91" t="s">
        <v>392</v>
      </c>
      <c r="J72" s="92">
        <v>17</v>
      </c>
      <c r="K72" s="93">
        <v>17</v>
      </c>
      <c r="L72" s="93">
        <v>15</v>
      </c>
      <c r="M72" s="93">
        <v>15</v>
      </c>
      <c r="N72" s="94">
        <f t="shared" si="0"/>
        <v>16</v>
      </c>
      <c r="O72" s="94">
        <f t="shared" si="1"/>
        <v>16</v>
      </c>
      <c r="P72" s="23">
        <f t="shared" si="2"/>
        <v>16</v>
      </c>
      <c r="Q72" s="15"/>
      <c r="R72" s="3"/>
      <c r="S72" s="15"/>
      <c r="T72" s="15"/>
      <c r="W72" s="15"/>
      <c r="X72" s="15"/>
      <c r="Y72" s="15"/>
      <c r="Z72" s="15"/>
    </row>
    <row r="73" spans="1:26" ht="45" customHeight="1">
      <c r="A73" s="7"/>
      <c r="B73" s="19"/>
      <c r="C73" s="19"/>
      <c r="D73" s="95">
        <v>63</v>
      </c>
      <c r="E73" s="88" t="s">
        <v>33</v>
      </c>
      <c r="F73" s="89" t="s">
        <v>38</v>
      </c>
      <c r="G73" s="90" t="s">
        <v>108</v>
      </c>
      <c r="H73" s="90" t="s">
        <v>39</v>
      </c>
      <c r="I73" s="91" t="s">
        <v>416</v>
      </c>
      <c r="J73" s="92">
        <v>35</v>
      </c>
      <c r="K73" s="93">
        <v>34</v>
      </c>
      <c r="L73" s="93">
        <v>34</v>
      </c>
      <c r="M73" s="93">
        <v>34</v>
      </c>
      <c r="N73" s="94">
        <f aca="true" t="shared" si="3" ref="N73:N135">ROUND((J73+K73+L73+M73)/4,0)</f>
        <v>34</v>
      </c>
      <c r="O73" s="94">
        <f t="shared" si="1"/>
        <v>34</v>
      </c>
      <c r="P73" s="23">
        <f t="shared" si="2"/>
        <v>34</v>
      </c>
      <c r="Q73" s="15"/>
      <c r="R73" s="3"/>
      <c r="S73" s="15"/>
      <c r="T73" s="15"/>
      <c r="W73" s="15"/>
      <c r="X73" s="15"/>
      <c r="Y73" s="15"/>
      <c r="Z73" s="15"/>
    </row>
    <row r="74" spans="1:26" ht="45" customHeight="1">
      <c r="A74" s="7">
        <v>11</v>
      </c>
      <c r="B74" s="19" t="s">
        <v>109</v>
      </c>
      <c r="C74" s="19" t="s">
        <v>91</v>
      </c>
      <c r="D74" s="95">
        <v>64</v>
      </c>
      <c r="E74" s="88" t="s">
        <v>33</v>
      </c>
      <c r="F74" s="89" t="s">
        <v>38</v>
      </c>
      <c r="G74" s="90" t="s">
        <v>110</v>
      </c>
      <c r="H74" s="90" t="s">
        <v>39</v>
      </c>
      <c r="I74" s="91" t="s">
        <v>415</v>
      </c>
      <c r="J74" s="92">
        <v>70</v>
      </c>
      <c r="K74" s="93">
        <v>67</v>
      </c>
      <c r="L74" s="93">
        <v>65</v>
      </c>
      <c r="M74" s="93">
        <v>78</v>
      </c>
      <c r="N74" s="94">
        <f t="shared" si="3"/>
        <v>70</v>
      </c>
      <c r="O74" s="94">
        <f aca="true" t="shared" si="4" ref="O74:O136">N74</f>
        <v>70</v>
      </c>
      <c r="P74" s="23">
        <f aca="true" t="shared" si="5" ref="P74:P136">N74</f>
        <v>70</v>
      </c>
      <c r="Q74" s="15"/>
      <c r="R74" s="3"/>
      <c r="S74" s="15"/>
      <c r="T74" s="15"/>
      <c r="W74" s="15"/>
      <c r="X74" s="15"/>
      <c r="Y74" s="15"/>
      <c r="Z74" s="15"/>
    </row>
    <row r="75" spans="1:26" ht="45" customHeight="1">
      <c r="A75" s="7"/>
      <c r="B75" s="19"/>
      <c r="C75" s="19"/>
      <c r="D75" s="95">
        <v>65</v>
      </c>
      <c r="E75" s="88" t="s">
        <v>33</v>
      </c>
      <c r="F75" s="89" t="s">
        <v>38</v>
      </c>
      <c r="G75" s="90" t="s">
        <v>110</v>
      </c>
      <c r="H75" s="90" t="s">
        <v>39</v>
      </c>
      <c r="I75" s="91" t="s">
        <v>393</v>
      </c>
      <c r="J75" s="92">
        <v>91</v>
      </c>
      <c r="K75" s="93">
        <v>89</v>
      </c>
      <c r="L75" s="93">
        <v>78</v>
      </c>
      <c r="M75" s="93">
        <v>93</v>
      </c>
      <c r="N75" s="94">
        <f t="shared" si="3"/>
        <v>88</v>
      </c>
      <c r="O75" s="94">
        <f t="shared" si="4"/>
        <v>88</v>
      </c>
      <c r="P75" s="23">
        <f t="shared" si="5"/>
        <v>88</v>
      </c>
      <c r="Q75" s="15"/>
      <c r="R75" s="3"/>
      <c r="S75" s="15"/>
      <c r="T75" s="15"/>
      <c r="W75" s="15"/>
      <c r="X75" s="15"/>
      <c r="Y75" s="15"/>
      <c r="Z75" s="15"/>
    </row>
    <row r="76" spans="1:26" ht="45" customHeight="1">
      <c r="A76" s="7"/>
      <c r="B76" s="19"/>
      <c r="C76" s="19"/>
      <c r="D76" s="95">
        <v>66</v>
      </c>
      <c r="E76" s="88" t="s">
        <v>33</v>
      </c>
      <c r="F76" s="89" t="s">
        <v>34</v>
      </c>
      <c r="G76" s="90" t="s">
        <v>111</v>
      </c>
      <c r="H76" s="90" t="s">
        <v>36</v>
      </c>
      <c r="I76" s="91" t="s">
        <v>413</v>
      </c>
      <c r="J76" s="92">
        <v>36</v>
      </c>
      <c r="K76" s="93">
        <v>35</v>
      </c>
      <c r="L76" s="93">
        <v>35</v>
      </c>
      <c r="M76" s="93">
        <v>35</v>
      </c>
      <c r="N76" s="94">
        <f t="shared" si="3"/>
        <v>35</v>
      </c>
      <c r="O76" s="94">
        <f t="shared" si="4"/>
        <v>35</v>
      </c>
      <c r="P76" s="23">
        <f t="shared" si="5"/>
        <v>35</v>
      </c>
      <c r="Q76" s="15"/>
      <c r="R76" s="3"/>
      <c r="S76" s="15"/>
      <c r="T76" s="15"/>
      <c r="W76" s="15"/>
      <c r="X76" s="15"/>
      <c r="Y76" s="15"/>
      <c r="Z76" s="15"/>
    </row>
    <row r="77" spans="1:26" ht="45" customHeight="1">
      <c r="A77" s="7">
        <v>11</v>
      </c>
      <c r="B77" s="19" t="s">
        <v>112</v>
      </c>
      <c r="C77" s="19" t="s">
        <v>113</v>
      </c>
      <c r="D77" s="95">
        <v>67</v>
      </c>
      <c r="E77" s="88" t="s">
        <v>33</v>
      </c>
      <c r="F77" s="89" t="s">
        <v>38</v>
      </c>
      <c r="G77" s="90" t="s">
        <v>114</v>
      </c>
      <c r="H77" s="90" t="s">
        <v>39</v>
      </c>
      <c r="I77" s="91" t="s">
        <v>413</v>
      </c>
      <c r="J77" s="92">
        <v>98</v>
      </c>
      <c r="K77" s="93">
        <v>79</v>
      </c>
      <c r="L77" s="93">
        <v>87</v>
      </c>
      <c r="M77" s="93">
        <v>104</v>
      </c>
      <c r="N77" s="94">
        <f t="shared" si="3"/>
        <v>92</v>
      </c>
      <c r="O77" s="94">
        <f t="shared" si="4"/>
        <v>92</v>
      </c>
      <c r="P77" s="23">
        <f t="shared" si="5"/>
        <v>92</v>
      </c>
      <c r="Q77" s="15"/>
      <c r="R77" s="3"/>
      <c r="S77" s="15"/>
      <c r="T77" s="15"/>
      <c r="W77" s="15"/>
      <c r="X77" s="15"/>
      <c r="Y77" s="15"/>
      <c r="Z77" s="15"/>
    </row>
    <row r="78" spans="1:26" ht="45" customHeight="1">
      <c r="A78" s="7"/>
      <c r="B78" s="19"/>
      <c r="C78" s="19"/>
      <c r="D78" s="95">
        <v>68</v>
      </c>
      <c r="E78" s="88" t="s">
        <v>33</v>
      </c>
      <c r="F78" s="89" t="s">
        <v>34</v>
      </c>
      <c r="G78" s="90" t="s">
        <v>114</v>
      </c>
      <c r="H78" s="90" t="s">
        <v>36</v>
      </c>
      <c r="I78" s="91" t="s">
        <v>413</v>
      </c>
      <c r="J78" s="92">
        <v>133</v>
      </c>
      <c r="K78" s="93">
        <v>115</v>
      </c>
      <c r="L78" s="93">
        <v>125</v>
      </c>
      <c r="M78" s="93">
        <v>140</v>
      </c>
      <c r="N78" s="94">
        <f t="shared" si="3"/>
        <v>128</v>
      </c>
      <c r="O78" s="94">
        <f t="shared" si="4"/>
        <v>128</v>
      </c>
      <c r="P78" s="23">
        <f t="shared" si="5"/>
        <v>128</v>
      </c>
      <c r="Q78" s="15"/>
      <c r="R78" s="3"/>
      <c r="S78" s="15"/>
      <c r="T78" s="15"/>
      <c r="W78" s="15"/>
      <c r="X78" s="15"/>
      <c r="Y78" s="15"/>
      <c r="Z78" s="15"/>
    </row>
    <row r="79" spans="1:26" ht="45" customHeight="1">
      <c r="A79" s="7"/>
      <c r="B79" s="19"/>
      <c r="C79" s="19"/>
      <c r="D79" s="95">
        <v>69</v>
      </c>
      <c r="E79" s="88" t="s">
        <v>33</v>
      </c>
      <c r="F79" s="89" t="s">
        <v>38</v>
      </c>
      <c r="G79" s="90" t="s">
        <v>115</v>
      </c>
      <c r="H79" s="90" t="s">
        <v>39</v>
      </c>
      <c r="I79" s="91" t="s">
        <v>398</v>
      </c>
      <c r="J79" s="92">
        <v>45</v>
      </c>
      <c r="K79" s="93">
        <v>44</v>
      </c>
      <c r="L79" s="93">
        <v>43</v>
      </c>
      <c r="M79" s="93">
        <v>43</v>
      </c>
      <c r="N79" s="94">
        <f t="shared" si="3"/>
        <v>44</v>
      </c>
      <c r="O79" s="94">
        <v>40</v>
      </c>
      <c r="P79" s="23">
        <v>20</v>
      </c>
      <c r="Q79" s="15"/>
      <c r="R79" s="3"/>
      <c r="S79" s="15"/>
      <c r="T79" s="15"/>
      <c r="W79" s="15"/>
      <c r="X79" s="15"/>
      <c r="Y79" s="15"/>
      <c r="Z79" s="15"/>
    </row>
    <row r="80" spans="1:26" ht="45" customHeight="1">
      <c r="A80" s="7">
        <v>11</v>
      </c>
      <c r="B80" s="19" t="s">
        <v>116</v>
      </c>
      <c r="C80" s="19" t="s">
        <v>59</v>
      </c>
      <c r="D80" s="95">
        <v>70</v>
      </c>
      <c r="E80" s="88" t="s">
        <v>33</v>
      </c>
      <c r="F80" s="89" t="s">
        <v>34</v>
      </c>
      <c r="G80" s="90" t="s">
        <v>117</v>
      </c>
      <c r="H80" s="90" t="s">
        <v>36</v>
      </c>
      <c r="I80" s="91" t="s">
        <v>418</v>
      </c>
      <c r="J80" s="92">
        <v>11</v>
      </c>
      <c r="K80" s="93">
        <v>8</v>
      </c>
      <c r="L80" s="93">
        <v>0</v>
      </c>
      <c r="M80" s="93">
        <v>0</v>
      </c>
      <c r="N80" s="94">
        <f t="shared" si="3"/>
        <v>5</v>
      </c>
      <c r="O80" s="94">
        <f t="shared" si="4"/>
        <v>5</v>
      </c>
      <c r="P80" s="23">
        <f t="shared" si="5"/>
        <v>5</v>
      </c>
      <c r="Q80" s="15"/>
      <c r="R80" s="3"/>
      <c r="S80" s="15"/>
      <c r="T80" s="15"/>
      <c r="W80" s="15"/>
      <c r="X80" s="15"/>
      <c r="Y80" s="15"/>
      <c r="Z80" s="15"/>
    </row>
    <row r="81" spans="1:26" ht="45" customHeight="1">
      <c r="A81" s="7">
        <v>11</v>
      </c>
      <c r="B81" s="19" t="s">
        <v>118</v>
      </c>
      <c r="C81" s="19" t="s">
        <v>119</v>
      </c>
      <c r="D81" s="95">
        <v>71</v>
      </c>
      <c r="E81" s="88" t="s">
        <v>33</v>
      </c>
      <c r="F81" s="89" t="s">
        <v>38</v>
      </c>
      <c r="G81" s="90" t="s">
        <v>120</v>
      </c>
      <c r="H81" s="90" t="s">
        <v>39</v>
      </c>
      <c r="I81" s="91" t="s">
        <v>410</v>
      </c>
      <c r="J81" s="92">
        <v>12</v>
      </c>
      <c r="K81" s="93">
        <v>12</v>
      </c>
      <c r="L81" s="93">
        <v>11</v>
      </c>
      <c r="M81" s="93">
        <v>11</v>
      </c>
      <c r="N81" s="94">
        <f t="shared" si="3"/>
        <v>12</v>
      </c>
      <c r="O81" s="94">
        <f t="shared" si="4"/>
        <v>12</v>
      </c>
      <c r="P81" s="23">
        <f t="shared" si="5"/>
        <v>12</v>
      </c>
      <c r="Q81" s="15"/>
      <c r="R81" s="3"/>
      <c r="S81" s="15"/>
      <c r="T81" s="15"/>
      <c r="W81" s="15"/>
      <c r="X81" s="15"/>
      <c r="Y81" s="15"/>
      <c r="Z81" s="15"/>
    </row>
    <row r="82" spans="1:26" ht="45" customHeight="1">
      <c r="A82" s="7"/>
      <c r="B82" s="19"/>
      <c r="C82" s="19"/>
      <c r="D82" s="95">
        <v>72</v>
      </c>
      <c r="E82" s="88" t="s">
        <v>33</v>
      </c>
      <c r="F82" s="89" t="s">
        <v>38</v>
      </c>
      <c r="G82" s="90" t="s">
        <v>431</v>
      </c>
      <c r="H82" s="90" t="s">
        <v>39</v>
      </c>
      <c r="I82" s="91" t="s">
        <v>397</v>
      </c>
      <c r="J82" s="92">
        <v>25</v>
      </c>
      <c r="K82" s="93">
        <v>25</v>
      </c>
      <c r="L82" s="93">
        <v>33</v>
      </c>
      <c r="M82" s="93">
        <v>50</v>
      </c>
      <c r="N82" s="94">
        <f t="shared" si="3"/>
        <v>33</v>
      </c>
      <c r="O82" s="94">
        <f t="shared" si="4"/>
        <v>33</v>
      </c>
      <c r="P82" s="23">
        <f t="shared" si="5"/>
        <v>33</v>
      </c>
      <c r="Q82" s="15"/>
      <c r="R82" s="3"/>
      <c r="S82" s="15"/>
      <c r="T82" s="15"/>
      <c r="W82" s="15"/>
      <c r="X82" s="15"/>
      <c r="Y82" s="15"/>
      <c r="Z82" s="15"/>
    </row>
    <row r="83" spans="1:26" ht="45" customHeight="1">
      <c r="A83" s="7">
        <v>11</v>
      </c>
      <c r="B83" s="19" t="s">
        <v>121</v>
      </c>
      <c r="C83" s="19" t="s">
        <v>57</v>
      </c>
      <c r="D83" s="95">
        <v>73</v>
      </c>
      <c r="E83" s="88" t="s">
        <v>33</v>
      </c>
      <c r="F83" s="89" t="s">
        <v>38</v>
      </c>
      <c r="G83" s="90" t="s">
        <v>122</v>
      </c>
      <c r="H83" s="90" t="s">
        <v>39</v>
      </c>
      <c r="I83" s="91" t="s">
        <v>397</v>
      </c>
      <c r="J83" s="92">
        <v>79</v>
      </c>
      <c r="K83" s="93">
        <v>79</v>
      </c>
      <c r="L83" s="93">
        <v>60</v>
      </c>
      <c r="M83" s="93">
        <v>77</v>
      </c>
      <c r="N83" s="94">
        <f t="shared" si="3"/>
        <v>74</v>
      </c>
      <c r="O83" s="94">
        <f t="shared" si="4"/>
        <v>74</v>
      </c>
      <c r="P83" s="23">
        <f t="shared" si="5"/>
        <v>74</v>
      </c>
      <c r="Q83" s="15"/>
      <c r="R83" s="3"/>
      <c r="S83" s="15"/>
      <c r="T83" s="15"/>
      <c r="W83" s="15"/>
      <c r="X83" s="15"/>
      <c r="Y83" s="15"/>
      <c r="Z83" s="15"/>
    </row>
    <row r="84" spans="1:26" ht="45" customHeight="1">
      <c r="A84" s="7">
        <v>11</v>
      </c>
      <c r="B84" s="19" t="s">
        <v>123</v>
      </c>
      <c r="C84" s="19" t="s">
        <v>57</v>
      </c>
      <c r="D84" s="95">
        <v>74</v>
      </c>
      <c r="E84" s="88" t="s">
        <v>33</v>
      </c>
      <c r="F84" s="89" t="s">
        <v>38</v>
      </c>
      <c r="G84" s="90" t="s">
        <v>124</v>
      </c>
      <c r="H84" s="90" t="s">
        <v>39</v>
      </c>
      <c r="I84" s="91" t="s">
        <v>393</v>
      </c>
      <c r="J84" s="92">
        <v>71</v>
      </c>
      <c r="K84" s="93">
        <v>70</v>
      </c>
      <c r="L84" s="93">
        <v>49</v>
      </c>
      <c r="M84" s="93">
        <v>47</v>
      </c>
      <c r="N84" s="94">
        <f t="shared" si="3"/>
        <v>59</v>
      </c>
      <c r="O84" s="94">
        <f t="shared" si="4"/>
        <v>59</v>
      </c>
      <c r="P84" s="23">
        <f t="shared" si="5"/>
        <v>59</v>
      </c>
      <c r="Q84" s="15"/>
      <c r="R84" s="3"/>
      <c r="S84" s="15"/>
      <c r="T84" s="15"/>
      <c r="W84" s="15"/>
      <c r="X84" s="15"/>
      <c r="Y84" s="15"/>
      <c r="Z84" s="15"/>
    </row>
    <row r="85" spans="1:26" ht="45" customHeight="1">
      <c r="A85" s="7">
        <v>11</v>
      </c>
      <c r="B85" s="19" t="s">
        <v>125</v>
      </c>
      <c r="C85" s="19" t="s">
        <v>91</v>
      </c>
      <c r="D85" s="95">
        <v>75</v>
      </c>
      <c r="E85" s="88" t="s">
        <v>33</v>
      </c>
      <c r="F85" s="89" t="s">
        <v>38</v>
      </c>
      <c r="G85" s="90" t="s">
        <v>126</v>
      </c>
      <c r="H85" s="90" t="s">
        <v>39</v>
      </c>
      <c r="I85" s="91" t="s">
        <v>415</v>
      </c>
      <c r="J85" s="92">
        <v>73</v>
      </c>
      <c r="K85" s="93">
        <v>68</v>
      </c>
      <c r="L85" s="93">
        <v>62</v>
      </c>
      <c r="M85" s="93">
        <v>77</v>
      </c>
      <c r="N85" s="94">
        <f t="shared" si="3"/>
        <v>70</v>
      </c>
      <c r="O85" s="94">
        <f t="shared" si="4"/>
        <v>70</v>
      </c>
      <c r="P85" s="23">
        <f t="shared" si="5"/>
        <v>70</v>
      </c>
      <c r="Q85" s="15"/>
      <c r="R85" s="3"/>
      <c r="S85" s="15"/>
      <c r="T85" s="15"/>
      <c r="W85" s="15"/>
      <c r="X85" s="15"/>
      <c r="Y85" s="15"/>
      <c r="Z85" s="15"/>
    </row>
    <row r="86" spans="1:26" ht="45" customHeight="1">
      <c r="A86" s="7">
        <v>11</v>
      </c>
      <c r="B86" s="19" t="s">
        <v>127</v>
      </c>
      <c r="C86" s="25" t="s">
        <v>65</v>
      </c>
      <c r="D86" s="95">
        <v>76</v>
      </c>
      <c r="E86" s="88" t="s">
        <v>33</v>
      </c>
      <c r="F86" s="89" t="s">
        <v>38</v>
      </c>
      <c r="G86" s="90" t="s">
        <v>128</v>
      </c>
      <c r="H86" s="90" t="s">
        <v>39</v>
      </c>
      <c r="I86" s="91" t="s">
        <v>409</v>
      </c>
      <c r="J86" s="92">
        <v>86</v>
      </c>
      <c r="K86" s="93">
        <v>84</v>
      </c>
      <c r="L86" s="93">
        <v>75</v>
      </c>
      <c r="M86" s="93">
        <v>90</v>
      </c>
      <c r="N86" s="94">
        <f t="shared" si="3"/>
        <v>84</v>
      </c>
      <c r="O86" s="94">
        <f t="shared" si="4"/>
        <v>84</v>
      </c>
      <c r="P86" s="23">
        <f t="shared" si="5"/>
        <v>84</v>
      </c>
      <c r="Q86" s="15"/>
      <c r="R86" s="3"/>
      <c r="S86" s="15"/>
      <c r="T86" s="15"/>
      <c r="W86" s="15"/>
      <c r="X86" s="15"/>
      <c r="Y86" s="15"/>
      <c r="Z86" s="15"/>
    </row>
    <row r="87" spans="1:126" s="10" customFormat="1" ht="45" customHeight="1">
      <c r="A87" s="8">
        <v>11</v>
      </c>
      <c r="B87" s="19" t="s">
        <v>129</v>
      </c>
      <c r="C87" s="19" t="s">
        <v>68</v>
      </c>
      <c r="D87" s="95">
        <v>77</v>
      </c>
      <c r="E87" s="88" t="s">
        <v>33</v>
      </c>
      <c r="F87" s="89" t="s">
        <v>38</v>
      </c>
      <c r="G87" s="90" t="s">
        <v>130</v>
      </c>
      <c r="H87" s="90" t="s">
        <v>39</v>
      </c>
      <c r="I87" s="91" t="s">
        <v>410</v>
      </c>
      <c r="J87" s="92">
        <v>154</v>
      </c>
      <c r="K87" s="93">
        <v>149</v>
      </c>
      <c r="L87" s="93">
        <v>141</v>
      </c>
      <c r="M87" s="93">
        <v>180</v>
      </c>
      <c r="N87" s="94">
        <f t="shared" si="3"/>
        <v>156</v>
      </c>
      <c r="O87" s="94">
        <f t="shared" si="4"/>
        <v>156</v>
      </c>
      <c r="P87" s="23">
        <f t="shared" si="5"/>
        <v>156</v>
      </c>
      <c r="Q87" s="15"/>
      <c r="R87" s="3"/>
      <c r="S87" s="83"/>
      <c r="T87" s="15"/>
      <c r="U87" s="9"/>
      <c r="V87" s="9"/>
      <c r="W87" s="83"/>
      <c r="X87" s="83"/>
      <c r="Y87" s="15"/>
      <c r="Z87" s="15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</row>
    <row r="88" spans="1:126" s="10" customFormat="1" ht="45" customHeight="1">
      <c r="A88" s="8"/>
      <c r="B88" s="19"/>
      <c r="C88" s="19"/>
      <c r="D88" s="95">
        <v>78</v>
      </c>
      <c r="E88" s="88" t="s">
        <v>33</v>
      </c>
      <c r="F88" s="89" t="s">
        <v>38</v>
      </c>
      <c r="G88" s="90" t="s">
        <v>131</v>
      </c>
      <c r="H88" s="90" t="s">
        <v>39</v>
      </c>
      <c r="I88" s="91" t="s">
        <v>413</v>
      </c>
      <c r="J88" s="92">
        <v>73</v>
      </c>
      <c r="K88" s="93">
        <v>73</v>
      </c>
      <c r="L88" s="93">
        <v>58</v>
      </c>
      <c r="M88" s="93">
        <v>75</v>
      </c>
      <c r="N88" s="94">
        <f t="shared" si="3"/>
        <v>70</v>
      </c>
      <c r="O88" s="94">
        <f t="shared" si="4"/>
        <v>70</v>
      </c>
      <c r="P88" s="23">
        <f t="shared" si="5"/>
        <v>70</v>
      </c>
      <c r="Q88" s="15"/>
      <c r="R88" s="3"/>
      <c r="S88" s="83"/>
      <c r="T88" s="15"/>
      <c r="U88" s="9"/>
      <c r="V88" s="9"/>
      <c r="W88" s="83"/>
      <c r="X88" s="83"/>
      <c r="Y88" s="15"/>
      <c r="Z88" s="15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</row>
    <row r="89" spans="1:126" s="10" customFormat="1" ht="45" customHeight="1">
      <c r="A89" s="8"/>
      <c r="B89" s="19"/>
      <c r="C89" s="19"/>
      <c r="D89" s="95">
        <v>79</v>
      </c>
      <c r="E89" s="88" t="s">
        <v>33</v>
      </c>
      <c r="F89" s="89" t="s">
        <v>38</v>
      </c>
      <c r="G89" s="90" t="s">
        <v>130</v>
      </c>
      <c r="H89" s="90" t="s">
        <v>36</v>
      </c>
      <c r="I89" s="91" t="s">
        <v>413</v>
      </c>
      <c r="J89" s="92">
        <v>91</v>
      </c>
      <c r="K89" s="93">
        <v>70</v>
      </c>
      <c r="L89" s="93">
        <v>75</v>
      </c>
      <c r="M89" s="93">
        <v>85</v>
      </c>
      <c r="N89" s="94">
        <f t="shared" si="3"/>
        <v>80</v>
      </c>
      <c r="O89" s="94">
        <f t="shared" si="4"/>
        <v>80</v>
      </c>
      <c r="P89" s="23">
        <f t="shared" si="5"/>
        <v>80</v>
      </c>
      <c r="Q89" s="15"/>
      <c r="R89" s="3"/>
      <c r="S89" s="83"/>
      <c r="T89" s="15"/>
      <c r="U89" s="9"/>
      <c r="V89" s="9"/>
      <c r="W89" s="83"/>
      <c r="X89" s="83"/>
      <c r="Y89" s="15"/>
      <c r="Z89" s="15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</row>
    <row r="90" spans="1:126" s="10" customFormat="1" ht="56.25" customHeight="1">
      <c r="A90" s="8"/>
      <c r="B90" s="19"/>
      <c r="C90" s="19"/>
      <c r="D90" s="95">
        <v>80</v>
      </c>
      <c r="E90" s="88" t="s">
        <v>33</v>
      </c>
      <c r="F90" s="89" t="s">
        <v>38</v>
      </c>
      <c r="G90" s="90" t="s">
        <v>130</v>
      </c>
      <c r="H90" s="90" t="s">
        <v>39</v>
      </c>
      <c r="I90" s="91" t="s">
        <v>403</v>
      </c>
      <c r="J90" s="92">
        <v>126</v>
      </c>
      <c r="K90" s="93">
        <v>123</v>
      </c>
      <c r="L90" s="93">
        <v>102</v>
      </c>
      <c r="M90" s="93">
        <v>116</v>
      </c>
      <c r="N90" s="94">
        <f t="shared" si="3"/>
        <v>117</v>
      </c>
      <c r="O90" s="94">
        <f t="shared" si="4"/>
        <v>117</v>
      </c>
      <c r="P90" s="23">
        <f t="shared" si="5"/>
        <v>117</v>
      </c>
      <c r="Q90" s="15"/>
      <c r="R90" s="3"/>
      <c r="S90" s="83"/>
      <c r="T90" s="15"/>
      <c r="U90" s="9"/>
      <c r="V90" s="9"/>
      <c r="W90" s="83"/>
      <c r="X90" s="83"/>
      <c r="Y90" s="15"/>
      <c r="Z90" s="15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</row>
    <row r="91" spans="1:26" ht="45" customHeight="1">
      <c r="A91" s="7">
        <v>11</v>
      </c>
      <c r="B91" s="19" t="s">
        <v>132</v>
      </c>
      <c r="C91" s="19" t="s">
        <v>133</v>
      </c>
      <c r="D91" s="95">
        <v>81</v>
      </c>
      <c r="E91" s="88" t="s">
        <v>33</v>
      </c>
      <c r="F91" s="89" t="s">
        <v>38</v>
      </c>
      <c r="G91" s="90" t="s">
        <v>134</v>
      </c>
      <c r="H91" s="90" t="s">
        <v>39</v>
      </c>
      <c r="I91" s="91" t="s">
        <v>413</v>
      </c>
      <c r="J91" s="92">
        <v>91</v>
      </c>
      <c r="K91" s="93">
        <v>91</v>
      </c>
      <c r="L91" s="93">
        <v>74</v>
      </c>
      <c r="M91" s="93">
        <v>86</v>
      </c>
      <c r="N91" s="94">
        <f t="shared" si="3"/>
        <v>86</v>
      </c>
      <c r="O91" s="94">
        <f t="shared" si="4"/>
        <v>86</v>
      </c>
      <c r="P91" s="23">
        <f t="shared" si="5"/>
        <v>86</v>
      </c>
      <c r="Q91" s="15"/>
      <c r="R91" s="3"/>
      <c r="S91" s="15"/>
      <c r="T91" s="15"/>
      <c r="W91" s="15"/>
      <c r="X91" s="15"/>
      <c r="Y91" s="15"/>
      <c r="Z91" s="15"/>
    </row>
    <row r="92" spans="1:26" ht="45" customHeight="1">
      <c r="A92" s="7"/>
      <c r="B92" s="19"/>
      <c r="C92" s="19"/>
      <c r="D92" s="95">
        <v>82</v>
      </c>
      <c r="E92" s="88" t="s">
        <v>33</v>
      </c>
      <c r="F92" s="89" t="s">
        <v>38</v>
      </c>
      <c r="G92" s="90" t="s">
        <v>130</v>
      </c>
      <c r="H92" s="90" t="s">
        <v>39</v>
      </c>
      <c r="I92" s="91" t="s">
        <v>411</v>
      </c>
      <c r="J92" s="92"/>
      <c r="K92" s="93"/>
      <c r="L92" s="93">
        <v>8</v>
      </c>
      <c r="M92" s="93">
        <v>20</v>
      </c>
      <c r="N92" s="94">
        <f>ROUND((J92+K92+L92+M92)/4,0)</f>
        <v>7</v>
      </c>
      <c r="O92" s="94">
        <f>N92</f>
        <v>7</v>
      </c>
      <c r="P92" s="23">
        <f>N92</f>
        <v>7</v>
      </c>
      <c r="Q92" s="15"/>
      <c r="R92" s="3"/>
      <c r="S92" s="15"/>
      <c r="T92" s="15"/>
      <c r="W92" s="15"/>
      <c r="X92" s="15"/>
      <c r="Y92" s="15"/>
      <c r="Z92" s="15"/>
    </row>
    <row r="93" spans="1:26" ht="56.25" customHeight="1">
      <c r="A93" s="7"/>
      <c r="B93" s="19"/>
      <c r="C93" s="19"/>
      <c r="D93" s="95">
        <v>83</v>
      </c>
      <c r="E93" s="88" t="s">
        <v>33</v>
      </c>
      <c r="F93" s="89" t="s">
        <v>38</v>
      </c>
      <c r="G93" s="90" t="s">
        <v>134</v>
      </c>
      <c r="H93" s="90" t="s">
        <v>39</v>
      </c>
      <c r="I93" s="91" t="s">
        <v>411</v>
      </c>
      <c r="J93" s="92">
        <v>80</v>
      </c>
      <c r="K93" s="93">
        <v>79</v>
      </c>
      <c r="L93" s="93">
        <v>75</v>
      </c>
      <c r="M93" s="93">
        <v>66</v>
      </c>
      <c r="N93" s="94">
        <f t="shared" si="3"/>
        <v>75</v>
      </c>
      <c r="O93" s="94">
        <f t="shared" si="4"/>
        <v>75</v>
      </c>
      <c r="P93" s="23">
        <f t="shared" si="5"/>
        <v>75</v>
      </c>
      <c r="Q93" s="15"/>
      <c r="R93" s="3"/>
      <c r="S93" s="15"/>
      <c r="T93" s="15"/>
      <c r="W93" s="15"/>
      <c r="X93" s="15"/>
      <c r="Y93" s="15"/>
      <c r="Z93" s="15"/>
    </row>
    <row r="94" spans="1:26" ht="45" customHeight="1">
      <c r="A94" s="7"/>
      <c r="B94" s="19"/>
      <c r="C94" s="19"/>
      <c r="D94" s="95">
        <v>84</v>
      </c>
      <c r="E94" s="88" t="s">
        <v>33</v>
      </c>
      <c r="F94" s="89" t="s">
        <v>38</v>
      </c>
      <c r="G94" s="90" t="s">
        <v>134</v>
      </c>
      <c r="H94" s="90" t="s">
        <v>39</v>
      </c>
      <c r="I94" s="91" t="s">
        <v>412</v>
      </c>
      <c r="J94" s="92">
        <v>94</v>
      </c>
      <c r="K94" s="93">
        <v>92</v>
      </c>
      <c r="L94" s="93">
        <v>76</v>
      </c>
      <c r="M94" s="93">
        <v>92</v>
      </c>
      <c r="N94" s="94">
        <f t="shared" si="3"/>
        <v>89</v>
      </c>
      <c r="O94" s="94">
        <f t="shared" si="4"/>
        <v>89</v>
      </c>
      <c r="P94" s="23">
        <f t="shared" si="5"/>
        <v>89</v>
      </c>
      <c r="Q94" s="15"/>
      <c r="R94" s="3"/>
      <c r="S94" s="15"/>
      <c r="T94" s="15"/>
      <c r="W94" s="15"/>
      <c r="X94" s="15"/>
      <c r="Y94" s="15"/>
      <c r="Z94" s="15"/>
    </row>
    <row r="95" spans="1:26" ht="45" customHeight="1">
      <c r="A95" s="7">
        <v>11</v>
      </c>
      <c r="B95" s="19" t="s">
        <v>135</v>
      </c>
      <c r="C95" s="19" t="s">
        <v>91</v>
      </c>
      <c r="D95" s="95">
        <v>85</v>
      </c>
      <c r="E95" s="88" t="s">
        <v>33</v>
      </c>
      <c r="F95" s="89" t="s">
        <v>38</v>
      </c>
      <c r="G95" s="90" t="s">
        <v>136</v>
      </c>
      <c r="H95" s="90" t="s">
        <v>39</v>
      </c>
      <c r="I95" s="91" t="s">
        <v>394</v>
      </c>
      <c r="J95" s="92">
        <v>108</v>
      </c>
      <c r="K95" s="93">
        <v>108</v>
      </c>
      <c r="L95" s="93">
        <v>92</v>
      </c>
      <c r="M95" s="93">
        <v>108</v>
      </c>
      <c r="N95" s="94">
        <f t="shared" si="3"/>
        <v>104</v>
      </c>
      <c r="O95" s="94">
        <f t="shared" si="4"/>
        <v>104</v>
      </c>
      <c r="P95" s="23">
        <f t="shared" si="5"/>
        <v>104</v>
      </c>
      <c r="Q95" s="15"/>
      <c r="R95" s="3"/>
      <c r="S95" s="15"/>
      <c r="T95" s="15"/>
      <c r="W95" s="15"/>
      <c r="X95" s="15"/>
      <c r="Y95" s="15"/>
      <c r="Z95" s="15"/>
    </row>
    <row r="96" spans="1:26" ht="45" customHeight="1">
      <c r="A96" s="7"/>
      <c r="B96" s="19"/>
      <c r="C96" s="19"/>
      <c r="D96" s="95">
        <v>86</v>
      </c>
      <c r="E96" s="88" t="s">
        <v>33</v>
      </c>
      <c r="F96" s="89" t="s">
        <v>38</v>
      </c>
      <c r="G96" s="90" t="s">
        <v>136</v>
      </c>
      <c r="H96" s="90" t="s">
        <v>36</v>
      </c>
      <c r="I96" s="91" t="s">
        <v>392</v>
      </c>
      <c r="J96" s="92">
        <v>14</v>
      </c>
      <c r="K96" s="93">
        <v>14</v>
      </c>
      <c r="L96" s="93">
        <v>14</v>
      </c>
      <c r="M96" s="93">
        <v>14</v>
      </c>
      <c r="N96" s="94">
        <f t="shared" si="3"/>
        <v>14</v>
      </c>
      <c r="O96" s="94">
        <f t="shared" si="4"/>
        <v>14</v>
      </c>
      <c r="P96" s="23">
        <f t="shared" si="5"/>
        <v>14</v>
      </c>
      <c r="Q96" s="15"/>
      <c r="R96" s="3"/>
      <c r="S96" s="15"/>
      <c r="T96" s="15"/>
      <c r="W96" s="15"/>
      <c r="X96" s="15"/>
      <c r="Y96" s="15"/>
      <c r="Z96" s="15"/>
    </row>
    <row r="97" spans="1:26" ht="45" customHeight="1">
      <c r="A97" s="7"/>
      <c r="B97" s="19"/>
      <c r="C97" s="19"/>
      <c r="D97" s="95">
        <v>87</v>
      </c>
      <c r="E97" s="88" t="s">
        <v>33</v>
      </c>
      <c r="F97" s="89" t="s">
        <v>38</v>
      </c>
      <c r="G97" s="90" t="s">
        <v>136</v>
      </c>
      <c r="H97" s="90" t="s">
        <v>39</v>
      </c>
      <c r="I97" s="91" t="s">
        <v>392</v>
      </c>
      <c r="J97" s="92">
        <v>22</v>
      </c>
      <c r="K97" s="93">
        <v>20</v>
      </c>
      <c r="L97" s="93">
        <v>8</v>
      </c>
      <c r="M97" s="93">
        <v>25</v>
      </c>
      <c r="N97" s="94">
        <f t="shared" si="3"/>
        <v>19</v>
      </c>
      <c r="O97" s="94">
        <f t="shared" si="4"/>
        <v>19</v>
      </c>
      <c r="P97" s="23">
        <f t="shared" si="5"/>
        <v>19</v>
      </c>
      <c r="Q97" s="15"/>
      <c r="R97" s="3"/>
      <c r="S97" s="15"/>
      <c r="T97" s="15"/>
      <c r="W97" s="15"/>
      <c r="X97" s="15"/>
      <c r="Y97" s="15"/>
      <c r="Z97" s="15"/>
    </row>
    <row r="98" spans="1:26" ht="45" customHeight="1">
      <c r="A98" s="7">
        <v>11</v>
      </c>
      <c r="B98" s="19" t="s">
        <v>139</v>
      </c>
      <c r="C98" s="19" t="s">
        <v>32</v>
      </c>
      <c r="D98" s="95">
        <v>88</v>
      </c>
      <c r="E98" s="88" t="s">
        <v>33</v>
      </c>
      <c r="F98" s="89" t="s">
        <v>38</v>
      </c>
      <c r="G98" s="90" t="s">
        <v>140</v>
      </c>
      <c r="H98" s="90" t="s">
        <v>39</v>
      </c>
      <c r="I98" s="91" t="s">
        <v>419</v>
      </c>
      <c r="J98" s="92">
        <v>104</v>
      </c>
      <c r="K98" s="93">
        <v>103</v>
      </c>
      <c r="L98" s="93">
        <v>88</v>
      </c>
      <c r="M98" s="93">
        <v>103</v>
      </c>
      <c r="N98" s="94">
        <f t="shared" si="3"/>
        <v>100</v>
      </c>
      <c r="O98" s="94">
        <f t="shared" si="4"/>
        <v>100</v>
      </c>
      <c r="P98" s="23">
        <f t="shared" si="5"/>
        <v>100</v>
      </c>
      <c r="Q98" s="15"/>
      <c r="R98" s="3"/>
      <c r="S98" s="15"/>
      <c r="T98" s="15"/>
      <c r="W98" s="15"/>
      <c r="X98" s="15"/>
      <c r="Y98" s="15"/>
      <c r="Z98" s="15"/>
    </row>
    <row r="99" spans="1:26" ht="45" customHeight="1">
      <c r="A99" s="7"/>
      <c r="B99" s="19"/>
      <c r="C99" s="19"/>
      <c r="D99" s="95">
        <v>89</v>
      </c>
      <c r="E99" s="88" t="s">
        <v>33</v>
      </c>
      <c r="F99" s="89" t="s">
        <v>38</v>
      </c>
      <c r="G99" s="90" t="s">
        <v>140</v>
      </c>
      <c r="H99" s="90" t="s">
        <v>39</v>
      </c>
      <c r="I99" s="91" t="s">
        <v>392</v>
      </c>
      <c r="J99" s="92">
        <v>19</v>
      </c>
      <c r="K99" s="93">
        <v>19</v>
      </c>
      <c r="L99" s="93">
        <v>18</v>
      </c>
      <c r="M99" s="93">
        <v>18</v>
      </c>
      <c r="N99" s="94">
        <f t="shared" si="3"/>
        <v>19</v>
      </c>
      <c r="O99" s="94">
        <f t="shared" si="4"/>
        <v>19</v>
      </c>
      <c r="P99" s="23">
        <f t="shared" si="5"/>
        <v>19</v>
      </c>
      <c r="Q99" s="15"/>
      <c r="R99" s="3"/>
      <c r="S99" s="15"/>
      <c r="T99" s="15"/>
      <c r="W99" s="15"/>
      <c r="X99" s="15"/>
      <c r="Y99" s="15"/>
      <c r="Z99" s="15"/>
    </row>
    <row r="100" spans="1:26" ht="45" customHeight="1">
      <c r="A100" s="7"/>
      <c r="B100" s="19"/>
      <c r="C100" s="19"/>
      <c r="D100" s="95">
        <v>90</v>
      </c>
      <c r="E100" s="88" t="s">
        <v>33</v>
      </c>
      <c r="F100" s="89" t="s">
        <v>34</v>
      </c>
      <c r="G100" s="90" t="s">
        <v>35</v>
      </c>
      <c r="H100" s="90" t="s">
        <v>36</v>
      </c>
      <c r="I100" s="91" t="s">
        <v>395</v>
      </c>
      <c r="J100" s="92">
        <v>131</v>
      </c>
      <c r="K100" s="93">
        <v>129</v>
      </c>
      <c r="L100" s="93">
        <v>96</v>
      </c>
      <c r="M100" s="93">
        <v>108</v>
      </c>
      <c r="N100" s="94">
        <f t="shared" si="3"/>
        <v>116</v>
      </c>
      <c r="O100" s="94">
        <f t="shared" si="4"/>
        <v>116</v>
      </c>
      <c r="P100" s="23">
        <f t="shared" si="5"/>
        <v>116</v>
      </c>
      <c r="Q100" s="15"/>
      <c r="R100" s="3"/>
      <c r="S100" s="15"/>
      <c r="T100" s="15"/>
      <c r="W100" s="15"/>
      <c r="X100" s="15"/>
      <c r="Y100" s="15"/>
      <c r="Z100" s="15"/>
    </row>
    <row r="101" spans="1:26" ht="56.25" customHeight="1">
      <c r="A101" s="7"/>
      <c r="B101" s="19"/>
      <c r="C101" s="19"/>
      <c r="D101" s="95">
        <v>91</v>
      </c>
      <c r="E101" s="88" t="s">
        <v>33</v>
      </c>
      <c r="F101" s="89" t="s">
        <v>34</v>
      </c>
      <c r="G101" s="90" t="s">
        <v>141</v>
      </c>
      <c r="H101" s="90" t="s">
        <v>36</v>
      </c>
      <c r="I101" s="91" t="s">
        <v>393</v>
      </c>
      <c r="J101" s="92">
        <v>14</v>
      </c>
      <c r="K101" s="93">
        <v>13</v>
      </c>
      <c r="L101" s="93">
        <v>13</v>
      </c>
      <c r="M101" s="93">
        <v>12</v>
      </c>
      <c r="N101" s="94">
        <f t="shared" si="3"/>
        <v>13</v>
      </c>
      <c r="O101" s="94">
        <f t="shared" si="4"/>
        <v>13</v>
      </c>
      <c r="P101" s="23">
        <f t="shared" si="5"/>
        <v>13</v>
      </c>
      <c r="Q101" s="15"/>
      <c r="R101" s="3"/>
      <c r="S101" s="15"/>
      <c r="T101" s="15"/>
      <c r="W101" s="15"/>
      <c r="X101" s="15"/>
      <c r="Y101" s="15"/>
      <c r="Z101" s="15"/>
    </row>
    <row r="102" spans="1:26" ht="45" customHeight="1">
      <c r="A102" s="7">
        <v>11</v>
      </c>
      <c r="B102" s="19" t="s">
        <v>142</v>
      </c>
      <c r="C102" s="19" t="s">
        <v>143</v>
      </c>
      <c r="D102" s="95">
        <v>92</v>
      </c>
      <c r="E102" s="88" t="s">
        <v>33</v>
      </c>
      <c r="F102" s="89" t="s">
        <v>38</v>
      </c>
      <c r="G102" s="90" t="s">
        <v>144</v>
      </c>
      <c r="H102" s="90" t="s">
        <v>39</v>
      </c>
      <c r="I102" s="91" t="s">
        <v>393</v>
      </c>
      <c r="J102" s="92">
        <v>80</v>
      </c>
      <c r="K102" s="93">
        <v>78</v>
      </c>
      <c r="L102" s="93">
        <v>52</v>
      </c>
      <c r="M102" s="93">
        <v>51</v>
      </c>
      <c r="N102" s="94">
        <f t="shared" si="3"/>
        <v>65</v>
      </c>
      <c r="O102" s="94">
        <f t="shared" si="4"/>
        <v>65</v>
      </c>
      <c r="P102" s="23">
        <f t="shared" si="5"/>
        <v>65</v>
      </c>
      <c r="Q102" s="15"/>
      <c r="R102" s="3"/>
      <c r="S102" s="15"/>
      <c r="T102" s="15"/>
      <c r="W102" s="15"/>
      <c r="X102" s="15"/>
      <c r="Y102" s="15"/>
      <c r="Z102" s="15"/>
    </row>
    <row r="103" spans="1:26" ht="45">
      <c r="A103" s="7">
        <v>11</v>
      </c>
      <c r="B103" s="19" t="s">
        <v>145</v>
      </c>
      <c r="C103" s="19" t="s">
        <v>143</v>
      </c>
      <c r="D103" s="95">
        <v>93</v>
      </c>
      <c r="E103" s="88" t="s">
        <v>33</v>
      </c>
      <c r="F103" s="89" t="s">
        <v>34</v>
      </c>
      <c r="G103" s="90" t="s">
        <v>270</v>
      </c>
      <c r="H103" s="90" t="s">
        <v>36</v>
      </c>
      <c r="I103" s="91" t="s">
        <v>406</v>
      </c>
      <c r="J103" s="92">
        <v>12</v>
      </c>
      <c r="K103" s="93">
        <v>12</v>
      </c>
      <c r="L103" s="93">
        <v>17</v>
      </c>
      <c r="M103" s="93">
        <v>27</v>
      </c>
      <c r="N103" s="94">
        <f t="shared" si="3"/>
        <v>17</v>
      </c>
      <c r="O103" s="94">
        <f t="shared" si="4"/>
        <v>17</v>
      </c>
      <c r="P103" s="23">
        <f t="shared" si="5"/>
        <v>17</v>
      </c>
      <c r="Q103" s="15"/>
      <c r="R103" s="3"/>
      <c r="S103" s="15"/>
      <c r="T103" s="15"/>
      <c r="W103" s="15"/>
      <c r="X103" s="15"/>
      <c r="Y103" s="15"/>
      <c r="Z103" s="15"/>
    </row>
    <row r="104" spans="1:26" ht="45" customHeight="1">
      <c r="A104" s="7">
        <v>11</v>
      </c>
      <c r="B104" s="19" t="s">
        <v>146</v>
      </c>
      <c r="C104" s="19" t="s">
        <v>147</v>
      </c>
      <c r="D104" s="95">
        <v>94</v>
      </c>
      <c r="E104" s="88" t="s">
        <v>33</v>
      </c>
      <c r="F104" s="89" t="s">
        <v>34</v>
      </c>
      <c r="G104" s="90" t="s">
        <v>48</v>
      </c>
      <c r="H104" s="90" t="s">
        <v>36</v>
      </c>
      <c r="I104" s="91" t="s">
        <v>398</v>
      </c>
      <c r="J104" s="92">
        <v>22</v>
      </c>
      <c r="K104" s="93">
        <v>21</v>
      </c>
      <c r="L104" s="93">
        <v>13</v>
      </c>
      <c r="M104" s="93">
        <v>12</v>
      </c>
      <c r="N104" s="94">
        <f t="shared" si="3"/>
        <v>17</v>
      </c>
      <c r="O104" s="94">
        <v>10</v>
      </c>
      <c r="P104" s="23">
        <v>10</v>
      </c>
      <c r="Q104" s="15"/>
      <c r="R104" s="3"/>
      <c r="S104" s="15"/>
      <c r="T104" s="15"/>
      <c r="W104" s="15"/>
      <c r="X104" s="15"/>
      <c r="Y104" s="15"/>
      <c r="Z104" s="15"/>
    </row>
    <row r="105" spans="1:26" ht="56.25" customHeight="1">
      <c r="A105" s="7">
        <v>11</v>
      </c>
      <c r="B105" s="19" t="s">
        <v>148</v>
      </c>
      <c r="C105" s="19" t="s">
        <v>147</v>
      </c>
      <c r="D105" s="95">
        <v>95</v>
      </c>
      <c r="E105" s="88" t="s">
        <v>33</v>
      </c>
      <c r="F105" s="89" t="s">
        <v>34</v>
      </c>
      <c r="G105" s="90" t="s">
        <v>44</v>
      </c>
      <c r="H105" s="90" t="s">
        <v>36</v>
      </c>
      <c r="I105" s="91" t="s">
        <v>401</v>
      </c>
      <c r="J105" s="92">
        <v>44</v>
      </c>
      <c r="K105" s="93">
        <v>46</v>
      </c>
      <c r="L105" s="93">
        <v>28</v>
      </c>
      <c r="M105" s="93">
        <v>43</v>
      </c>
      <c r="N105" s="94">
        <f t="shared" si="3"/>
        <v>40</v>
      </c>
      <c r="O105" s="94">
        <f t="shared" si="4"/>
        <v>40</v>
      </c>
      <c r="P105" s="23">
        <f t="shared" si="5"/>
        <v>40</v>
      </c>
      <c r="Q105" s="15"/>
      <c r="R105" s="3"/>
      <c r="S105" s="15"/>
      <c r="T105" s="15"/>
      <c r="W105" s="15"/>
      <c r="X105" s="15"/>
      <c r="Y105" s="15"/>
      <c r="Z105" s="15"/>
    </row>
    <row r="106" spans="1:26" ht="56.25" customHeight="1">
      <c r="A106" s="7"/>
      <c r="B106" s="19"/>
      <c r="C106" s="19"/>
      <c r="D106" s="95">
        <v>96</v>
      </c>
      <c r="E106" s="88" t="s">
        <v>33</v>
      </c>
      <c r="F106" s="89" t="s">
        <v>34</v>
      </c>
      <c r="G106" s="90" t="s">
        <v>44</v>
      </c>
      <c r="H106" s="90" t="s">
        <v>36</v>
      </c>
      <c r="I106" s="91" t="s">
        <v>398</v>
      </c>
      <c r="J106" s="92">
        <v>61</v>
      </c>
      <c r="K106" s="93">
        <v>59</v>
      </c>
      <c r="L106" s="93">
        <v>50</v>
      </c>
      <c r="M106" s="93">
        <v>58</v>
      </c>
      <c r="N106" s="94">
        <v>57</v>
      </c>
      <c r="O106" s="94">
        <v>55</v>
      </c>
      <c r="P106" s="23">
        <v>55</v>
      </c>
      <c r="Q106" s="15"/>
      <c r="R106" s="3"/>
      <c r="S106" s="15"/>
      <c r="T106" s="15"/>
      <c r="W106" s="15"/>
      <c r="X106" s="15"/>
      <c r="Y106" s="15"/>
      <c r="Z106" s="15"/>
    </row>
    <row r="107" spans="1:26" ht="56.25" customHeight="1">
      <c r="A107" s="7"/>
      <c r="B107" s="19"/>
      <c r="C107" s="19"/>
      <c r="D107" s="95">
        <v>97</v>
      </c>
      <c r="E107" s="88" t="s">
        <v>33</v>
      </c>
      <c r="F107" s="89" t="s">
        <v>34</v>
      </c>
      <c r="G107" s="90" t="s">
        <v>44</v>
      </c>
      <c r="H107" s="90" t="s">
        <v>36</v>
      </c>
      <c r="I107" s="91" t="s">
        <v>396</v>
      </c>
      <c r="J107" s="92">
        <v>35</v>
      </c>
      <c r="K107" s="93">
        <v>32</v>
      </c>
      <c r="L107" s="93">
        <v>20</v>
      </c>
      <c r="M107" s="93">
        <v>30</v>
      </c>
      <c r="N107" s="94">
        <f t="shared" si="3"/>
        <v>29</v>
      </c>
      <c r="O107" s="94">
        <f t="shared" si="4"/>
        <v>29</v>
      </c>
      <c r="P107" s="23">
        <f t="shared" si="5"/>
        <v>29</v>
      </c>
      <c r="Q107" s="15"/>
      <c r="R107" s="3"/>
      <c r="S107" s="15"/>
      <c r="T107" s="15"/>
      <c r="W107" s="15"/>
      <c r="X107" s="15"/>
      <c r="Y107" s="15"/>
      <c r="Z107" s="15"/>
    </row>
    <row r="108" spans="1:26" ht="56.25" customHeight="1">
      <c r="A108" s="7"/>
      <c r="B108" s="19"/>
      <c r="C108" s="19"/>
      <c r="D108" s="95">
        <v>98</v>
      </c>
      <c r="E108" s="88" t="s">
        <v>33</v>
      </c>
      <c r="F108" s="89" t="s">
        <v>34</v>
      </c>
      <c r="G108" s="90" t="s">
        <v>44</v>
      </c>
      <c r="H108" s="90" t="s">
        <v>36</v>
      </c>
      <c r="I108" s="91" t="s">
        <v>400</v>
      </c>
      <c r="J108" s="92">
        <v>30</v>
      </c>
      <c r="K108" s="93">
        <v>30</v>
      </c>
      <c r="L108" s="93">
        <v>30</v>
      </c>
      <c r="M108" s="93">
        <v>30</v>
      </c>
      <c r="N108" s="94">
        <f t="shared" si="3"/>
        <v>30</v>
      </c>
      <c r="O108" s="94">
        <f t="shared" si="4"/>
        <v>30</v>
      </c>
      <c r="P108" s="23">
        <f t="shared" si="5"/>
        <v>30</v>
      </c>
      <c r="Q108" s="15"/>
      <c r="R108" s="3"/>
      <c r="S108" s="15"/>
      <c r="T108" s="15"/>
      <c r="W108" s="15"/>
      <c r="X108" s="15"/>
      <c r="Y108" s="15"/>
      <c r="Z108" s="15"/>
    </row>
    <row r="109" spans="1:26" ht="56.25" customHeight="1">
      <c r="A109" s="7"/>
      <c r="B109" s="19"/>
      <c r="C109" s="19"/>
      <c r="D109" s="95">
        <v>99</v>
      </c>
      <c r="E109" s="88" t="s">
        <v>33</v>
      </c>
      <c r="F109" s="89" t="s">
        <v>34</v>
      </c>
      <c r="G109" s="90" t="s">
        <v>44</v>
      </c>
      <c r="H109" s="90" t="s">
        <v>36</v>
      </c>
      <c r="I109" s="91" t="s">
        <v>416</v>
      </c>
      <c r="J109" s="92">
        <v>14</v>
      </c>
      <c r="K109" s="93">
        <v>14</v>
      </c>
      <c r="L109" s="93">
        <v>14</v>
      </c>
      <c r="M109" s="93">
        <v>14</v>
      </c>
      <c r="N109" s="94">
        <f t="shared" si="3"/>
        <v>14</v>
      </c>
      <c r="O109" s="94">
        <f t="shared" si="4"/>
        <v>14</v>
      </c>
      <c r="P109" s="23">
        <f t="shared" si="5"/>
        <v>14</v>
      </c>
      <c r="Q109" s="15"/>
      <c r="R109" s="3"/>
      <c r="S109" s="15"/>
      <c r="T109" s="15"/>
      <c r="W109" s="15"/>
      <c r="X109" s="15"/>
      <c r="Y109" s="15"/>
      <c r="Z109" s="15"/>
    </row>
    <row r="110" spans="1:26" ht="56.25" customHeight="1">
      <c r="A110" s="7"/>
      <c r="B110" s="19"/>
      <c r="C110" s="19"/>
      <c r="D110" s="95">
        <v>100</v>
      </c>
      <c r="E110" s="88" t="s">
        <v>33</v>
      </c>
      <c r="F110" s="89" t="s">
        <v>34</v>
      </c>
      <c r="G110" s="90" t="s">
        <v>44</v>
      </c>
      <c r="H110" s="90" t="s">
        <v>36</v>
      </c>
      <c r="I110" s="91" t="s">
        <v>420</v>
      </c>
      <c r="J110" s="92">
        <v>21</v>
      </c>
      <c r="K110" s="93">
        <v>17</v>
      </c>
      <c r="L110" s="93">
        <v>12</v>
      </c>
      <c r="M110" s="93">
        <v>19</v>
      </c>
      <c r="N110" s="94">
        <f t="shared" si="3"/>
        <v>17</v>
      </c>
      <c r="O110" s="94">
        <f t="shared" si="4"/>
        <v>17</v>
      </c>
      <c r="P110" s="23">
        <f t="shared" si="5"/>
        <v>17</v>
      </c>
      <c r="Q110" s="15"/>
      <c r="R110" s="3"/>
      <c r="S110" s="15"/>
      <c r="T110" s="15"/>
      <c r="W110" s="15"/>
      <c r="X110" s="15"/>
      <c r="Y110" s="15"/>
      <c r="Z110" s="15"/>
    </row>
    <row r="111" spans="1:26" ht="56.25" customHeight="1">
      <c r="A111" s="7"/>
      <c r="B111" s="19"/>
      <c r="C111" s="19"/>
      <c r="D111" s="95">
        <v>101</v>
      </c>
      <c r="E111" s="88" t="s">
        <v>33</v>
      </c>
      <c r="F111" s="89" t="s">
        <v>34</v>
      </c>
      <c r="G111" s="90" t="s">
        <v>44</v>
      </c>
      <c r="H111" s="90" t="s">
        <v>36</v>
      </c>
      <c r="I111" s="91" t="s">
        <v>399</v>
      </c>
      <c r="J111" s="92">
        <v>15</v>
      </c>
      <c r="K111" s="93">
        <v>15</v>
      </c>
      <c r="L111" s="93">
        <v>5</v>
      </c>
      <c r="M111" s="93">
        <v>15</v>
      </c>
      <c r="N111" s="94">
        <f t="shared" si="3"/>
        <v>13</v>
      </c>
      <c r="O111" s="94">
        <f t="shared" si="4"/>
        <v>13</v>
      </c>
      <c r="P111" s="23">
        <f t="shared" si="5"/>
        <v>13</v>
      </c>
      <c r="Q111" s="15"/>
      <c r="R111" s="3"/>
      <c r="S111" s="15"/>
      <c r="T111" s="15"/>
      <c r="W111" s="15"/>
      <c r="X111" s="15"/>
      <c r="Y111" s="15"/>
      <c r="Z111" s="15"/>
    </row>
    <row r="112" spans="1:26" ht="45" customHeight="1">
      <c r="A112" s="7">
        <v>11</v>
      </c>
      <c r="B112" s="19" t="s">
        <v>150</v>
      </c>
      <c r="C112" s="19" t="s">
        <v>151</v>
      </c>
      <c r="D112" s="95">
        <v>102</v>
      </c>
      <c r="E112" s="88" t="s">
        <v>33</v>
      </c>
      <c r="F112" s="89" t="s">
        <v>34</v>
      </c>
      <c r="G112" s="90" t="s">
        <v>95</v>
      </c>
      <c r="H112" s="90" t="s">
        <v>36</v>
      </c>
      <c r="I112" s="91" t="s">
        <v>396</v>
      </c>
      <c r="J112" s="92">
        <v>111</v>
      </c>
      <c r="K112" s="93">
        <v>110</v>
      </c>
      <c r="L112" s="93">
        <v>77</v>
      </c>
      <c r="M112" s="93">
        <v>104</v>
      </c>
      <c r="N112" s="94">
        <v>101</v>
      </c>
      <c r="O112" s="94">
        <f t="shared" si="4"/>
        <v>101</v>
      </c>
      <c r="P112" s="23">
        <f t="shared" si="5"/>
        <v>101</v>
      </c>
      <c r="Q112" s="15"/>
      <c r="R112" s="3"/>
      <c r="S112" s="15"/>
      <c r="T112" s="15"/>
      <c r="W112" s="15"/>
      <c r="X112" s="15"/>
      <c r="Y112" s="15"/>
      <c r="Z112" s="15"/>
    </row>
    <row r="113" spans="1:26" ht="45" customHeight="1">
      <c r="A113" s="7"/>
      <c r="B113" s="19"/>
      <c r="C113" s="25"/>
      <c r="D113" s="95">
        <v>103</v>
      </c>
      <c r="E113" s="88" t="s">
        <v>33</v>
      </c>
      <c r="F113" s="89" t="s">
        <v>34</v>
      </c>
      <c r="G113" s="90" t="s">
        <v>85</v>
      </c>
      <c r="H113" s="90" t="s">
        <v>39</v>
      </c>
      <c r="I113" s="91" t="s">
        <v>409</v>
      </c>
      <c r="J113" s="92">
        <v>43</v>
      </c>
      <c r="K113" s="93">
        <v>40</v>
      </c>
      <c r="L113" s="93">
        <v>37</v>
      </c>
      <c r="M113" s="93">
        <v>49</v>
      </c>
      <c r="N113" s="94">
        <f t="shared" si="3"/>
        <v>42</v>
      </c>
      <c r="O113" s="94">
        <f t="shared" si="4"/>
        <v>42</v>
      </c>
      <c r="P113" s="23">
        <f t="shared" si="5"/>
        <v>42</v>
      </c>
      <c r="Q113" s="15"/>
      <c r="R113" s="3"/>
      <c r="S113" s="15"/>
      <c r="T113" s="15"/>
      <c r="W113" s="15"/>
      <c r="X113" s="15"/>
      <c r="Y113" s="15"/>
      <c r="Z113" s="15"/>
    </row>
    <row r="114" spans="1:26" ht="45" customHeight="1">
      <c r="A114" s="7">
        <v>11</v>
      </c>
      <c r="B114" s="19" t="s">
        <v>154</v>
      </c>
      <c r="C114" s="25" t="s">
        <v>155</v>
      </c>
      <c r="D114" s="95">
        <v>104</v>
      </c>
      <c r="E114" s="88" t="s">
        <v>33</v>
      </c>
      <c r="F114" s="89" t="s">
        <v>38</v>
      </c>
      <c r="G114" s="90" t="s">
        <v>85</v>
      </c>
      <c r="H114" s="90" t="s">
        <v>39</v>
      </c>
      <c r="I114" s="91" t="s">
        <v>409</v>
      </c>
      <c r="J114" s="92">
        <v>89</v>
      </c>
      <c r="K114" s="93">
        <v>86</v>
      </c>
      <c r="L114" s="93">
        <v>81</v>
      </c>
      <c r="M114" s="93">
        <v>96</v>
      </c>
      <c r="N114" s="94">
        <f t="shared" si="3"/>
        <v>88</v>
      </c>
      <c r="O114" s="94">
        <f t="shared" si="4"/>
        <v>88</v>
      </c>
      <c r="P114" s="23">
        <f t="shared" si="5"/>
        <v>88</v>
      </c>
      <c r="Q114" s="15"/>
      <c r="R114" s="3"/>
      <c r="S114" s="15"/>
      <c r="T114" s="15"/>
      <c r="W114" s="15"/>
      <c r="X114" s="15"/>
      <c r="Y114" s="15"/>
      <c r="Z114" s="15"/>
    </row>
    <row r="115" spans="1:26" ht="56.25" customHeight="1">
      <c r="A115" s="7">
        <v>11</v>
      </c>
      <c r="B115" s="19" t="s">
        <v>156</v>
      </c>
      <c r="C115" s="19" t="s">
        <v>157</v>
      </c>
      <c r="D115" s="95">
        <v>105</v>
      </c>
      <c r="E115" s="88" t="s">
        <v>33</v>
      </c>
      <c r="F115" s="89" t="s">
        <v>34</v>
      </c>
      <c r="G115" s="90" t="s">
        <v>158</v>
      </c>
      <c r="H115" s="90" t="s">
        <v>36</v>
      </c>
      <c r="I115" s="91" t="s">
        <v>405</v>
      </c>
      <c r="J115" s="92">
        <v>33</v>
      </c>
      <c r="K115" s="93">
        <v>25</v>
      </c>
      <c r="L115" s="93">
        <v>14</v>
      </c>
      <c r="M115" s="93">
        <v>13</v>
      </c>
      <c r="N115" s="94">
        <f t="shared" si="3"/>
        <v>21</v>
      </c>
      <c r="O115" s="94">
        <f t="shared" si="4"/>
        <v>21</v>
      </c>
      <c r="P115" s="23">
        <f t="shared" si="5"/>
        <v>21</v>
      </c>
      <c r="Q115" s="15"/>
      <c r="R115" s="3"/>
      <c r="S115" s="15"/>
      <c r="T115" s="15"/>
      <c r="W115" s="15"/>
      <c r="X115" s="15"/>
      <c r="Y115" s="15"/>
      <c r="Z115" s="15"/>
    </row>
    <row r="116" spans="1:26" ht="45" customHeight="1">
      <c r="A116" s="7"/>
      <c r="B116" s="19"/>
      <c r="C116" s="19"/>
      <c r="D116" s="95">
        <v>106</v>
      </c>
      <c r="E116" s="88" t="s">
        <v>33</v>
      </c>
      <c r="F116" s="89" t="s">
        <v>34</v>
      </c>
      <c r="G116" s="90" t="s">
        <v>158</v>
      </c>
      <c r="H116" s="90" t="s">
        <v>36</v>
      </c>
      <c r="I116" s="91" t="s">
        <v>399</v>
      </c>
      <c r="J116" s="92">
        <v>16</v>
      </c>
      <c r="K116" s="93">
        <v>16</v>
      </c>
      <c r="L116" s="93">
        <v>0</v>
      </c>
      <c r="M116" s="93">
        <v>0</v>
      </c>
      <c r="N116" s="94">
        <f t="shared" si="3"/>
        <v>8</v>
      </c>
      <c r="O116" s="94">
        <f t="shared" si="4"/>
        <v>8</v>
      </c>
      <c r="P116" s="23">
        <f t="shared" si="5"/>
        <v>8</v>
      </c>
      <c r="Q116" s="15"/>
      <c r="R116" s="3"/>
      <c r="S116" s="15"/>
      <c r="T116" s="15"/>
      <c r="W116" s="15"/>
      <c r="X116" s="15"/>
      <c r="Y116" s="15"/>
      <c r="Z116" s="15"/>
    </row>
    <row r="117" spans="1:26" ht="45" customHeight="1">
      <c r="A117" s="7"/>
      <c r="B117" s="19"/>
      <c r="C117" s="19"/>
      <c r="D117" s="95">
        <v>107</v>
      </c>
      <c r="E117" s="88" t="s">
        <v>33</v>
      </c>
      <c r="F117" s="89" t="s">
        <v>34</v>
      </c>
      <c r="G117" s="90" t="s">
        <v>158</v>
      </c>
      <c r="H117" s="90" t="s">
        <v>36</v>
      </c>
      <c r="I117" s="91" t="s">
        <v>407</v>
      </c>
      <c r="J117" s="92">
        <v>16</v>
      </c>
      <c r="K117" s="93">
        <v>16</v>
      </c>
      <c r="L117" s="93">
        <v>14</v>
      </c>
      <c r="M117" s="93">
        <v>13</v>
      </c>
      <c r="N117" s="94">
        <f t="shared" si="3"/>
        <v>15</v>
      </c>
      <c r="O117" s="94">
        <f t="shared" si="4"/>
        <v>15</v>
      </c>
      <c r="P117" s="23">
        <f t="shared" si="5"/>
        <v>15</v>
      </c>
      <c r="Q117" s="15"/>
      <c r="R117" s="3"/>
      <c r="S117" s="15"/>
      <c r="T117" s="15"/>
      <c r="W117" s="15"/>
      <c r="X117" s="15"/>
      <c r="Y117" s="15"/>
      <c r="Z117" s="15"/>
    </row>
    <row r="118" spans="1:26" ht="45" customHeight="1">
      <c r="A118" s="7"/>
      <c r="B118" s="19"/>
      <c r="C118" s="19"/>
      <c r="D118" s="95">
        <v>108</v>
      </c>
      <c r="E118" s="88" t="s">
        <v>33</v>
      </c>
      <c r="F118" s="89" t="s">
        <v>38</v>
      </c>
      <c r="G118" s="90" t="s">
        <v>158</v>
      </c>
      <c r="H118" s="90" t="s">
        <v>39</v>
      </c>
      <c r="I118" s="91" t="s">
        <v>395</v>
      </c>
      <c r="J118" s="92">
        <v>72</v>
      </c>
      <c r="K118" s="93">
        <v>69</v>
      </c>
      <c r="L118" s="93">
        <v>50</v>
      </c>
      <c r="M118" s="93">
        <v>49</v>
      </c>
      <c r="N118" s="94">
        <f t="shared" si="3"/>
        <v>60</v>
      </c>
      <c r="O118" s="94">
        <f t="shared" si="4"/>
        <v>60</v>
      </c>
      <c r="P118" s="23">
        <f t="shared" si="5"/>
        <v>60</v>
      </c>
      <c r="Q118" s="15"/>
      <c r="R118" s="3"/>
      <c r="S118" s="15"/>
      <c r="T118" s="15"/>
      <c r="W118" s="15"/>
      <c r="X118" s="15"/>
      <c r="Y118" s="15"/>
      <c r="Z118" s="15"/>
    </row>
    <row r="119" spans="1:26" ht="45" customHeight="1">
      <c r="A119" s="7"/>
      <c r="B119" s="19"/>
      <c r="C119" s="19"/>
      <c r="D119" s="95">
        <v>109</v>
      </c>
      <c r="E119" s="88" t="s">
        <v>33</v>
      </c>
      <c r="F119" s="89" t="s">
        <v>34</v>
      </c>
      <c r="G119" s="90" t="s">
        <v>158</v>
      </c>
      <c r="H119" s="90" t="s">
        <v>36</v>
      </c>
      <c r="I119" s="91" t="s">
        <v>395</v>
      </c>
      <c r="J119" s="92">
        <v>37</v>
      </c>
      <c r="K119" s="93">
        <v>35</v>
      </c>
      <c r="L119" s="93">
        <v>27</v>
      </c>
      <c r="M119" s="93">
        <v>26</v>
      </c>
      <c r="N119" s="94">
        <f t="shared" si="3"/>
        <v>31</v>
      </c>
      <c r="O119" s="94">
        <f t="shared" si="4"/>
        <v>31</v>
      </c>
      <c r="P119" s="23">
        <f t="shared" si="5"/>
        <v>31</v>
      </c>
      <c r="Q119" s="15"/>
      <c r="R119" s="3"/>
      <c r="S119" s="15"/>
      <c r="T119" s="15"/>
      <c r="W119" s="15"/>
      <c r="X119" s="15"/>
      <c r="Y119" s="15"/>
      <c r="Z119" s="15"/>
    </row>
    <row r="120" spans="1:26" ht="45" customHeight="1">
      <c r="A120" s="7">
        <v>11</v>
      </c>
      <c r="B120" s="19" t="s">
        <v>159</v>
      </c>
      <c r="C120" s="19" t="s">
        <v>160</v>
      </c>
      <c r="D120" s="95">
        <v>110</v>
      </c>
      <c r="E120" s="88" t="s">
        <v>33</v>
      </c>
      <c r="F120" s="89" t="s">
        <v>34</v>
      </c>
      <c r="G120" s="90" t="s">
        <v>130</v>
      </c>
      <c r="H120" s="90" t="s">
        <v>39</v>
      </c>
      <c r="I120" s="91" t="s">
        <v>410</v>
      </c>
      <c r="J120" s="92">
        <v>47</v>
      </c>
      <c r="K120" s="93">
        <v>46</v>
      </c>
      <c r="L120" s="93">
        <v>42</v>
      </c>
      <c r="M120" s="93">
        <v>73</v>
      </c>
      <c r="N120" s="94">
        <f t="shared" si="3"/>
        <v>52</v>
      </c>
      <c r="O120" s="94">
        <f t="shared" si="4"/>
        <v>52</v>
      </c>
      <c r="P120" s="23">
        <f t="shared" si="5"/>
        <v>52</v>
      </c>
      <c r="Q120" s="15"/>
      <c r="R120" s="3"/>
      <c r="S120" s="15"/>
      <c r="T120" s="15"/>
      <c r="W120" s="15"/>
      <c r="X120" s="15"/>
      <c r="Y120" s="15"/>
      <c r="Z120" s="15"/>
    </row>
    <row r="121" spans="1:26" ht="56.25" customHeight="1">
      <c r="A121" s="7"/>
      <c r="B121" s="19"/>
      <c r="C121" s="19"/>
      <c r="D121" s="95">
        <v>111</v>
      </c>
      <c r="E121" s="88" t="s">
        <v>33</v>
      </c>
      <c r="F121" s="89" t="s">
        <v>34</v>
      </c>
      <c r="G121" s="90" t="s">
        <v>130</v>
      </c>
      <c r="H121" s="90" t="s">
        <v>36</v>
      </c>
      <c r="I121" s="91" t="s">
        <v>411</v>
      </c>
      <c r="J121" s="92">
        <v>59</v>
      </c>
      <c r="K121" s="93">
        <v>59</v>
      </c>
      <c r="L121" s="93">
        <v>60</v>
      </c>
      <c r="M121" s="93">
        <v>66</v>
      </c>
      <c r="N121" s="94">
        <f t="shared" si="3"/>
        <v>61</v>
      </c>
      <c r="O121" s="94">
        <f t="shared" si="4"/>
        <v>61</v>
      </c>
      <c r="P121" s="23">
        <f t="shared" si="5"/>
        <v>61</v>
      </c>
      <c r="Q121" s="15"/>
      <c r="R121" s="3"/>
      <c r="S121" s="15"/>
      <c r="T121" s="15"/>
      <c r="W121" s="15"/>
      <c r="X121" s="15"/>
      <c r="Y121" s="15"/>
      <c r="Z121" s="15"/>
    </row>
    <row r="122" spans="1:26" ht="45" customHeight="1">
      <c r="A122" s="7"/>
      <c r="B122" s="19"/>
      <c r="C122" s="19"/>
      <c r="D122" s="95">
        <v>112</v>
      </c>
      <c r="E122" s="88" t="s">
        <v>33</v>
      </c>
      <c r="F122" s="89" t="s">
        <v>38</v>
      </c>
      <c r="G122" s="90" t="s">
        <v>130</v>
      </c>
      <c r="H122" s="90" t="s">
        <v>39</v>
      </c>
      <c r="I122" s="91" t="s">
        <v>412</v>
      </c>
      <c r="J122" s="92">
        <v>14</v>
      </c>
      <c r="K122" s="93">
        <v>14</v>
      </c>
      <c r="L122" s="93">
        <v>14</v>
      </c>
      <c r="M122" s="93">
        <v>14</v>
      </c>
      <c r="N122" s="94">
        <f t="shared" si="3"/>
        <v>14</v>
      </c>
      <c r="O122" s="94">
        <f t="shared" si="4"/>
        <v>14</v>
      </c>
      <c r="P122" s="23">
        <f t="shared" si="5"/>
        <v>14</v>
      </c>
      <c r="Q122" s="15"/>
      <c r="R122" s="3"/>
      <c r="S122" s="15"/>
      <c r="T122" s="15"/>
      <c r="W122" s="15"/>
      <c r="X122" s="15"/>
      <c r="Y122" s="15"/>
      <c r="Z122" s="15"/>
    </row>
    <row r="123" spans="1:26" ht="45" customHeight="1">
      <c r="A123" s="7"/>
      <c r="B123" s="19"/>
      <c r="C123" s="19"/>
      <c r="D123" s="95">
        <v>113</v>
      </c>
      <c r="E123" s="88" t="s">
        <v>33</v>
      </c>
      <c r="F123" s="89" t="s">
        <v>34</v>
      </c>
      <c r="G123" s="90" t="s">
        <v>130</v>
      </c>
      <c r="H123" s="90" t="s">
        <v>36</v>
      </c>
      <c r="I123" s="91" t="s">
        <v>412</v>
      </c>
      <c r="J123" s="92">
        <v>16</v>
      </c>
      <c r="K123" s="93">
        <v>15</v>
      </c>
      <c r="L123" s="93">
        <v>15</v>
      </c>
      <c r="M123" s="93">
        <v>15</v>
      </c>
      <c r="N123" s="94">
        <f t="shared" si="3"/>
        <v>15</v>
      </c>
      <c r="O123" s="94">
        <f t="shared" si="4"/>
        <v>15</v>
      </c>
      <c r="P123" s="23">
        <f t="shared" si="5"/>
        <v>15</v>
      </c>
      <c r="Q123" s="15"/>
      <c r="R123" s="3"/>
      <c r="S123" s="15"/>
      <c r="T123" s="15"/>
      <c r="W123" s="15"/>
      <c r="X123" s="15"/>
      <c r="Y123" s="15"/>
      <c r="Z123" s="15"/>
    </row>
    <row r="124" spans="1:26" ht="45" customHeight="1">
      <c r="A124" s="7"/>
      <c r="B124" s="19"/>
      <c r="C124" s="19"/>
      <c r="D124" s="95">
        <v>114</v>
      </c>
      <c r="E124" s="88" t="s">
        <v>33</v>
      </c>
      <c r="F124" s="89" t="s">
        <v>34</v>
      </c>
      <c r="G124" s="90" t="s">
        <v>130</v>
      </c>
      <c r="H124" s="90" t="s">
        <v>36</v>
      </c>
      <c r="I124" s="91" t="s">
        <v>413</v>
      </c>
      <c r="J124" s="92">
        <v>211</v>
      </c>
      <c r="K124" s="93">
        <v>205</v>
      </c>
      <c r="L124" s="93">
        <v>175</v>
      </c>
      <c r="M124" s="93">
        <v>202</v>
      </c>
      <c r="N124" s="94">
        <f t="shared" si="3"/>
        <v>198</v>
      </c>
      <c r="O124" s="94">
        <f t="shared" si="4"/>
        <v>198</v>
      </c>
      <c r="P124" s="23">
        <f t="shared" si="5"/>
        <v>198</v>
      </c>
      <c r="Q124" s="15"/>
      <c r="R124" s="3"/>
      <c r="S124" s="15"/>
      <c r="T124" s="15"/>
      <c r="W124" s="15"/>
      <c r="X124" s="15"/>
      <c r="Y124" s="15"/>
      <c r="Z124" s="15"/>
    </row>
    <row r="125" spans="1:26" ht="56.25" customHeight="1">
      <c r="A125" s="7"/>
      <c r="B125" s="19"/>
      <c r="C125" s="19"/>
      <c r="D125" s="95">
        <v>115</v>
      </c>
      <c r="E125" s="88" t="s">
        <v>33</v>
      </c>
      <c r="F125" s="89" t="s">
        <v>34</v>
      </c>
      <c r="G125" s="90" t="s">
        <v>130</v>
      </c>
      <c r="H125" s="90" t="s">
        <v>36</v>
      </c>
      <c r="I125" s="91" t="s">
        <v>403</v>
      </c>
      <c r="J125" s="92">
        <v>74</v>
      </c>
      <c r="K125" s="93">
        <v>71</v>
      </c>
      <c r="L125" s="93">
        <v>74</v>
      </c>
      <c r="M125" s="93">
        <v>61</v>
      </c>
      <c r="N125" s="94">
        <f t="shared" si="3"/>
        <v>70</v>
      </c>
      <c r="O125" s="94">
        <f t="shared" si="4"/>
        <v>70</v>
      </c>
      <c r="P125" s="23">
        <f t="shared" si="5"/>
        <v>70</v>
      </c>
      <c r="Q125" s="15"/>
      <c r="R125" s="3"/>
      <c r="S125" s="15"/>
      <c r="T125" s="15"/>
      <c r="W125" s="15"/>
      <c r="X125" s="15"/>
      <c r="Y125" s="15"/>
      <c r="Z125" s="15"/>
    </row>
    <row r="126" spans="1:26" ht="45" customHeight="1">
      <c r="A126" s="7"/>
      <c r="B126" s="19"/>
      <c r="C126" s="19"/>
      <c r="D126" s="95">
        <v>116</v>
      </c>
      <c r="E126" s="88" t="s">
        <v>33</v>
      </c>
      <c r="F126" s="89" t="s">
        <v>38</v>
      </c>
      <c r="G126" s="90" t="s">
        <v>158</v>
      </c>
      <c r="H126" s="90" t="s">
        <v>39</v>
      </c>
      <c r="I126" s="91" t="s">
        <v>408</v>
      </c>
      <c r="J126" s="92">
        <v>55</v>
      </c>
      <c r="K126" s="93">
        <v>55</v>
      </c>
      <c r="L126" s="93">
        <v>35</v>
      </c>
      <c r="M126" s="93">
        <v>35</v>
      </c>
      <c r="N126" s="94">
        <f t="shared" si="3"/>
        <v>45</v>
      </c>
      <c r="O126" s="94">
        <f t="shared" si="4"/>
        <v>45</v>
      </c>
      <c r="P126" s="23">
        <f t="shared" si="5"/>
        <v>45</v>
      </c>
      <c r="Q126" s="15"/>
      <c r="R126" s="3"/>
      <c r="S126" s="15"/>
      <c r="T126" s="15"/>
      <c r="W126" s="15"/>
      <c r="X126" s="15"/>
      <c r="Y126" s="15"/>
      <c r="Z126" s="15"/>
    </row>
    <row r="127" spans="1:26" ht="45" customHeight="1">
      <c r="A127" s="7"/>
      <c r="B127" s="19"/>
      <c r="C127" s="19"/>
      <c r="D127" s="95">
        <v>117</v>
      </c>
      <c r="E127" s="88" t="s">
        <v>33</v>
      </c>
      <c r="F127" s="89" t="s">
        <v>34</v>
      </c>
      <c r="G127" s="90" t="s">
        <v>101</v>
      </c>
      <c r="H127" s="90" t="s">
        <v>36</v>
      </c>
      <c r="I127" s="91" t="s">
        <v>417</v>
      </c>
      <c r="J127" s="92">
        <v>66</v>
      </c>
      <c r="K127" s="93">
        <v>66</v>
      </c>
      <c r="L127" s="93">
        <v>40</v>
      </c>
      <c r="M127" s="93">
        <v>40</v>
      </c>
      <c r="N127" s="94">
        <f t="shared" si="3"/>
        <v>53</v>
      </c>
      <c r="O127" s="94">
        <f t="shared" si="4"/>
        <v>53</v>
      </c>
      <c r="P127" s="23">
        <f t="shared" si="5"/>
        <v>53</v>
      </c>
      <c r="Q127" s="15"/>
      <c r="R127" s="3"/>
      <c r="S127" s="15"/>
      <c r="T127" s="15"/>
      <c r="W127" s="15"/>
      <c r="X127" s="15"/>
      <c r="Y127" s="15"/>
      <c r="Z127" s="15"/>
    </row>
    <row r="128" spans="1:26" ht="45" customHeight="1">
      <c r="A128" s="7"/>
      <c r="B128" s="19"/>
      <c r="C128" s="19"/>
      <c r="D128" s="95">
        <v>118</v>
      </c>
      <c r="E128" s="88" t="s">
        <v>33</v>
      </c>
      <c r="F128" s="89" t="s">
        <v>34</v>
      </c>
      <c r="G128" s="90" t="s">
        <v>101</v>
      </c>
      <c r="H128" s="90" t="s">
        <v>36</v>
      </c>
      <c r="I128" s="91" t="s">
        <v>395</v>
      </c>
      <c r="J128" s="92">
        <v>47</v>
      </c>
      <c r="K128" s="93">
        <v>45</v>
      </c>
      <c r="L128" s="93">
        <v>32</v>
      </c>
      <c r="M128" s="93">
        <v>31</v>
      </c>
      <c r="N128" s="94">
        <f t="shared" si="3"/>
        <v>39</v>
      </c>
      <c r="O128" s="94">
        <f t="shared" si="4"/>
        <v>39</v>
      </c>
      <c r="P128" s="23">
        <f t="shared" si="5"/>
        <v>39</v>
      </c>
      <c r="Q128" s="15"/>
      <c r="R128" s="3"/>
      <c r="S128" s="15"/>
      <c r="T128" s="15"/>
      <c r="W128" s="15"/>
      <c r="X128" s="15"/>
      <c r="Y128" s="15"/>
      <c r="Z128" s="15"/>
    </row>
    <row r="129" spans="1:26" ht="56.25" customHeight="1">
      <c r="A129" s="7"/>
      <c r="B129" s="19"/>
      <c r="C129" s="19"/>
      <c r="D129" s="95">
        <v>119</v>
      </c>
      <c r="E129" s="88" t="s">
        <v>33</v>
      </c>
      <c r="F129" s="89" t="s">
        <v>34</v>
      </c>
      <c r="G129" s="90" t="s">
        <v>101</v>
      </c>
      <c r="H129" s="90" t="s">
        <v>36</v>
      </c>
      <c r="I129" s="91" t="s">
        <v>422</v>
      </c>
      <c r="J129" s="92">
        <v>56</v>
      </c>
      <c r="K129" s="93">
        <v>56</v>
      </c>
      <c r="L129" s="93">
        <v>33</v>
      </c>
      <c r="M129" s="93">
        <v>33</v>
      </c>
      <c r="N129" s="94">
        <f t="shared" si="3"/>
        <v>45</v>
      </c>
      <c r="O129" s="94">
        <f t="shared" si="4"/>
        <v>45</v>
      </c>
      <c r="P129" s="23">
        <f t="shared" si="5"/>
        <v>45</v>
      </c>
      <c r="Q129" s="15"/>
      <c r="R129" s="3"/>
      <c r="S129" s="15"/>
      <c r="T129" s="15"/>
      <c r="W129" s="15"/>
      <c r="X129" s="15"/>
      <c r="Y129" s="15"/>
      <c r="Z129" s="15"/>
    </row>
    <row r="130" spans="1:26" ht="57" customHeight="1">
      <c r="A130" s="7"/>
      <c r="B130" s="19"/>
      <c r="C130" s="19"/>
      <c r="D130" s="95">
        <v>120</v>
      </c>
      <c r="E130" s="88" t="s">
        <v>33</v>
      </c>
      <c r="F130" s="89" t="s">
        <v>34</v>
      </c>
      <c r="G130" s="90" t="s">
        <v>162</v>
      </c>
      <c r="H130" s="90" t="s">
        <v>36</v>
      </c>
      <c r="I130" s="91" t="s">
        <v>394</v>
      </c>
      <c r="J130" s="92">
        <v>71</v>
      </c>
      <c r="K130" s="93">
        <v>71</v>
      </c>
      <c r="L130" s="93">
        <v>60</v>
      </c>
      <c r="M130" s="93">
        <v>72</v>
      </c>
      <c r="N130" s="94">
        <f t="shared" si="3"/>
        <v>69</v>
      </c>
      <c r="O130" s="94">
        <f t="shared" si="4"/>
        <v>69</v>
      </c>
      <c r="P130" s="23">
        <f t="shared" si="5"/>
        <v>69</v>
      </c>
      <c r="Q130" s="15"/>
      <c r="R130" s="3"/>
      <c r="S130" s="15"/>
      <c r="T130" s="15"/>
      <c r="W130" s="15"/>
      <c r="X130" s="15"/>
      <c r="Y130" s="15"/>
      <c r="Z130" s="15"/>
    </row>
    <row r="131" spans="1:26" ht="57" customHeight="1">
      <c r="A131" s="7"/>
      <c r="B131" s="19"/>
      <c r="C131" s="19"/>
      <c r="D131" s="95">
        <v>121</v>
      </c>
      <c r="E131" s="88" t="s">
        <v>33</v>
      </c>
      <c r="F131" s="89" t="s">
        <v>38</v>
      </c>
      <c r="G131" s="90" t="s">
        <v>162</v>
      </c>
      <c r="H131" s="90" t="s">
        <v>39</v>
      </c>
      <c r="I131" s="91" t="s">
        <v>394</v>
      </c>
      <c r="J131" s="92">
        <v>98</v>
      </c>
      <c r="K131" s="93">
        <v>98</v>
      </c>
      <c r="L131" s="93">
        <v>84</v>
      </c>
      <c r="M131" s="93">
        <v>100</v>
      </c>
      <c r="N131" s="94">
        <f t="shared" si="3"/>
        <v>95</v>
      </c>
      <c r="O131" s="94">
        <f t="shared" si="4"/>
        <v>95</v>
      </c>
      <c r="P131" s="23">
        <f t="shared" si="5"/>
        <v>95</v>
      </c>
      <c r="Q131" s="15"/>
      <c r="R131" s="3"/>
      <c r="S131" s="15"/>
      <c r="T131" s="15"/>
      <c r="W131" s="15"/>
      <c r="X131" s="15"/>
      <c r="Y131" s="15"/>
      <c r="Z131" s="15"/>
    </row>
    <row r="132" spans="1:26" ht="45" customHeight="1">
      <c r="A132" s="7">
        <v>11</v>
      </c>
      <c r="B132" s="19" t="s">
        <v>163</v>
      </c>
      <c r="C132" s="19" t="s">
        <v>152</v>
      </c>
      <c r="D132" s="95">
        <v>122</v>
      </c>
      <c r="E132" s="88" t="s">
        <v>33</v>
      </c>
      <c r="F132" s="89" t="s">
        <v>34</v>
      </c>
      <c r="G132" s="90" t="s">
        <v>136</v>
      </c>
      <c r="H132" s="90" t="s">
        <v>36</v>
      </c>
      <c r="I132" s="91" t="s">
        <v>394</v>
      </c>
      <c r="J132" s="92">
        <v>49</v>
      </c>
      <c r="K132" s="93">
        <v>49</v>
      </c>
      <c r="L132" s="93">
        <v>39</v>
      </c>
      <c r="M132" s="93">
        <v>49</v>
      </c>
      <c r="N132" s="94">
        <f t="shared" si="3"/>
        <v>47</v>
      </c>
      <c r="O132" s="94">
        <f t="shared" si="4"/>
        <v>47</v>
      </c>
      <c r="P132" s="23">
        <f t="shared" si="5"/>
        <v>47</v>
      </c>
      <c r="Q132" s="15"/>
      <c r="R132" s="3"/>
      <c r="S132" s="15"/>
      <c r="T132" s="15"/>
      <c r="W132" s="15"/>
      <c r="X132" s="15"/>
      <c r="Y132" s="15"/>
      <c r="Z132" s="15"/>
    </row>
    <row r="133" spans="1:26" ht="45" customHeight="1">
      <c r="A133" s="7"/>
      <c r="B133" s="19"/>
      <c r="C133" s="19"/>
      <c r="D133" s="95">
        <v>123</v>
      </c>
      <c r="E133" s="88" t="s">
        <v>33</v>
      </c>
      <c r="F133" s="89" t="s">
        <v>34</v>
      </c>
      <c r="G133" s="90" t="s">
        <v>136</v>
      </c>
      <c r="H133" s="90" t="s">
        <v>36</v>
      </c>
      <c r="I133" s="91" t="s">
        <v>392</v>
      </c>
      <c r="J133" s="92">
        <v>8</v>
      </c>
      <c r="K133" s="93">
        <v>8</v>
      </c>
      <c r="L133" s="93">
        <v>8</v>
      </c>
      <c r="M133" s="93">
        <v>8</v>
      </c>
      <c r="N133" s="94">
        <f t="shared" si="3"/>
        <v>8</v>
      </c>
      <c r="O133" s="94">
        <f t="shared" si="4"/>
        <v>8</v>
      </c>
      <c r="P133" s="23">
        <f t="shared" si="5"/>
        <v>8</v>
      </c>
      <c r="Q133" s="15"/>
      <c r="R133" s="3"/>
      <c r="S133" s="15"/>
      <c r="T133" s="15"/>
      <c r="W133" s="15"/>
      <c r="X133" s="15"/>
      <c r="Y133" s="15"/>
      <c r="Z133" s="15"/>
    </row>
    <row r="134" spans="1:26" ht="45" customHeight="1">
      <c r="A134" s="7">
        <v>11</v>
      </c>
      <c r="B134" s="19" t="s">
        <v>164</v>
      </c>
      <c r="C134" s="19" t="s">
        <v>161</v>
      </c>
      <c r="D134" s="95">
        <v>124</v>
      </c>
      <c r="E134" s="88" t="s">
        <v>33</v>
      </c>
      <c r="F134" s="89" t="s">
        <v>34</v>
      </c>
      <c r="G134" s="90" t="s">
        <v>108</v>
      </c>
      <c r="H134" s="90" t="s">
        <v>36</v>
      </c>
      <c r="I134" s="91" t="s">
        <v>416</v>
      </c>
      <c r="J134" s="92">
        <v>25</v>
      </c>
      <c r="K134" s="93">
        <v>25</v>
      </c>
      <c r="L134" s="93">
        <v>17</v>
      </c>
      <c r="M134" s="93">
        <v>17</v>
      </c>
      <c r="N134" s="94">
        <f t="shared" si="3"/>
        <v>21</v>
      </c>
      <c r="O134" s="94">
        <f t="shared" si="4"/>
        <v>21</v>
      </c>
      <c r="P134" s="23">
        <f t="shared" si="5"/>
        <v>21</v>
      </c>
      <c r="Q134" s="15"/>
      <c r="R134" s="3"/>
      <c r="S134" s="15"/>
      <c r="T134" s="15"/>
      <c r="W134" s="15"/>
      <c r="X134" s="15"/>
      <c r="Y134" s="15"/>
      <c r="Z134" s="15"/>
    </row>
    <row r="135" spans="1:26" ht="56.25" customHeight="1">
      <c r="A135" s="7"/>
      <c r="B135" s="19"/>
      <c r="C135" s="19"/>
      <c r="D135" s="95">
        <v>125</v>
      </c>
      <c r="E135" s="88" t="s">
        <v>33</v>
      </c>
      <c r="F135" s="89" t="s">
        <v>34</v>
      </c>
      <c r="G135" s="90" t="s">
        <v>108</v>
      </c>
      <c r="H135" s="90" t="s">
        <v>36</v>
      </c>
      <c r="I135" s="91" t="s">
        <v>405</v>
      </c>
      <c r="J135" s="92">
        <v>13</v>
      </c>
      <c r="K135" s="93">
        <v>13</v>
      </c>
      <c r="L135" s="93">
        <v>17</v>
      </c>
      <c r="M135" s="93">
        <v>25</v>
      </c>
      <c r="N135" s="94">
        <f t="shared" si="3"/>
        <v>17</v>
      </c>
      <c r="O135" s="94">
        <f t="shared" si="4"/>
        <v>17</v>
      </c>
      <c r="P135" s="23">
        <f t="shared" si="5"/>
        <v>17</v>
      </c>
      <c r="Q135" s="15"/>
      <c r="R135" s="3"/>
      <c r="S135" s="15"/>
      <c r="T135" s="15"/>
      <c r="W135" s="15"/>
      <c r="X135" s="15"/>
      <c r="Y135" s="15"/>
      <c r="Z135" s="15"/>
    </row>
    <row r="136" spans="1:26" ht="56.25" customHeight="1">
      <c r="A136" s="7"/>
      <c r="B136" s="19"/>
      <c r="C136" s="19"/>
      <c r="D136" s="95">
        <v>126</v>
      </c>
      <c r="E136" s="88" t="s">
        <v>33</v>
      </c>
      <c r="F136" s="89" t="s">
        <v>38</v>
      </c>
      <c r="G136" s="90" t="s">
        <v>108</v>
      </c>
      <c r="H136" s="90" t="s">
        <v>39</v>
      </c>
      <c r="I136" s="91" t="s">
        <v>399</v>
      </c>
      <c r="J136" s="92">
        <v>26</v>
      </c>
      <c r="K136" s="93">
        <v>26</v>
      </c>
      <c r="L136" s="93">
        <v>26</v>
      </c>
      <c r="M136" s="93">
        <v>26</v>
      </c>
      <c r="N136" s="94">
        <f aca="true" t="shared" si="6" ref="N136:N199">ROUND((J136+K136+L136+M136)/4,0)</f>
        <v>26</v>
      </c>
      <c r="O136" s="94">
        <f t="shared" si="4"/>
        <v>26</v>
      </c>
      <c r="P136" s="23">
        <f t="shared" si="5"/>
        <v>26</v>
      </c>
      <c r="Q136" s="15"/>
      <c r="R136" s="3"/>
      <c r="S136" s="15"/>
      <c r="T136" s="15"/>
      <c r="W136" s="15"/>
      <c r="X136" s="15"/>
      <c r="Y136" s="15"/>
      <c r="Z136" s="15"/>
    </row>
    <row r="137" spans="1:26" ht="45" customHeight="1">
      <c r="A137" s="7"/>
      <c r="B137" s="19"/>
      <c r="C137" s="19"/>
      <c r="D137" s="95">
        <v>127</v>
      </c>
      <c r="E137" s="88" t="s">
        <v>33</v>
      </c>
      <c r="F137" s="89" t="s">
        <v>34</v>
      </c>
      <c r="G137" s="90" t="s">
        <v>108</v>
      </c>
      <c r="H137" s="90" t="s">
        <v>36</v>
      </c>
      <c r="I137" s="91" t="s">
        <v>399</v>
      </c>
      <c r="J137" s="92">
        <v>10</v>
      </c>
      <c r="K137" s="93">
        <v>10</v>
      </c>
      <c r="L137" s="93">
        <f>13-3</f>
        <v>10</v>
      </c>
      <c r="M137" s="93">
        <v>10</v>
      </c>
      <c r="N137" s="94">
        <f t="shared" si="6"/>
        <v>10</v>
      </c>
      <c r="O137" s="94">
        <f aca="true" t="shared" si="7" ref="O137:O200">N137</f>
        <v>10</v>
      </c>
      <c r="P137" s="23">
        <f aca="true" t="shared" si="8" ref="P137:P200">N137</f>
        <v>10</v>
      </c>
      <c r="Q137" s="15"/>
      <c r="R137" s="3"/>
      <c r="S137" s="15"/>
      <c r="T137" s="15"/>
      <c r="W137" s="15"/>
      <c r="X137" s="15"/>
      <c r="Y137" s="15"/>
      <c r="Z137" s="15"/>
    </row>
    <row r="138" spans="1:26" ht="45" customHeight="1">
      <c r="A138" s="7"/>
      <c r="B138" s="19"/>
      <c r="C138" s="19"/>
      <c r="D138" s="95">
        <v>128</v>
      </c>
      <c r="E138" s="88" t="s">
        <v>33</v>
      </c>
      <c r="F138" s="89" t="s">
        <v>34</v>
      </c>
      <c r="G138" s="90" t="s">
        <v>108</v>
      </c>
      <c r="H138" s="90" t="s">
        <v>36</v>
      </c>
      <c r="I138" s="91" t="s">
        <v>417</v>
      </c>
      <c r="J138" s="92">
        <v>16</v>
      </c>
      <c r="K138" s="93">
        <v>16</v>
      </c>
      <c r="L138" s="93">
        <v>11</v>
      </c>
      <c r="M138" s="93">
        <v>11</v>
      </c>
      <c r="N138" s="94">
        <f t="shared" si="6"/>
        <v>14</v>
      </c>
      <c r="O138" s="94">
        <v>11</v>
      </c>
      <c r="P138" s="23">
        <v>6</v>
      </c>
      <c r="Q138" s="15"/>
      <c r="R138" s="3"/>
      <c r="S138" s="15"/>
      <c r="T138" s="15"/>
      <c r="W138" s="15"/>
      <c r="X138" s="15"/>
      <c r="Y138" s="15"/>
      <c r="Z138" s="15"/>
    </row>
    <row r="139" spans="1:26" ht="45" customHeight="1">
      <c r="A139" s="7"/>
      <c r="B139" s="19"/>
      <c r="C139" s="19"/>
      <c r="D139" s="95">
        <v>129</v>
      </c>
      <c r="E139" s="88" t="s">
        <v>33</v>
      </c>
      <c r="F139" s="89" t="s">
        <v>38</v>
      </c>
      <c r="G139" s="90" t="s">
        <v>270</v>
      </c>
      <c r="H139" s="90" t="s">
        <v>39</v>
      </c>
      <c r="I139" s="91" t="s">
        <v>406</v>
      </c>
      <c r="J139" s="92">
        <v>21</v>
      </c>
      <c r="K139" s="93">
        <v>21</v>
      </c>
      <c r="L139" s="93">
        <v>29</v>
      </c>
      <c r="M139" s="93">
        <v>46</v>
      </c>
      <c r="N139" s="94">
        <f t="shared" si="6"/>
        <v>29</v>
      </c>
      <c r="O139" s="94">
        <f t="shared" si="7"/>
        <v>29</v>
      </c>
      <c r="P139" s="23">
        <f t="shared" si="8"/>
        <v>29</v>
      </c>
      <c r="Q139" s="15"/>
      <c r="R139" s="3"/>
      <c r="S139" s="15"/>
      <c r="T139" s="15"/>
      <c r="W139" s="15"/>
      <c r="X139" s="15"/>
      <c r="Y139" s="15"/>
      <c r="Z139" s="15"/>
    </row>
    <row r="140" spans="1:26" ht="45">
      <c r="A140" s="7">
        <v>11</v>
      </c>
      <c r="B140" s="19" t="s">
        <v>165</v>
      </c>
      <c r="C140" s="19" t="s">
        <v>166</v>
      </c>
      <c r="D140" s="95">
        <v>130</v>
      </c>
      <c r="E140" s="88" t="s">
        <v>33</v>
      </c>
      <c r="F140" s="89" t="s">
        <v>38</v>
      </c>
      <c r="G140" s="90" t="s">
        <v>138</v>
      </c>
      <c r="H140" s="90" t="s">
        <v>39</v>
      </c>
      <c r="I140" s="91" t="s">
        <v>406</v>
      </c>
      <c r="J140" s="92">
        <v>93</v>
      </c>
      <c r="K140" s="93">
        <v>80</v>
      </c>
      <c r="L140" s="93">
        <v>88</v>
      </c>
      <c r="M140" s="93">
        <v>105</v>
      </c>
      <c r="N140" s="94">
        <f t="shared" si="6"/>
        <v>92</v>
      </c>
      <c r="O140" s="94">
        <f t="shared" si="7"/>
        <v>92</v>
      </c>
      <c r="P140" s="23">
        <f t="shared" si="8"/>
        <v>92</v>
      </c>
      <c r="Q140" s="15"/>
      <c r="R140" s="3"/>
      <c r="S140" s="15"/>
      <c r="T140" s="15"/>
      <c r="W140" s="15"/>
      <c r="X140" s="15"/>
      <c r="Y140" s="15"/>
      <c r="Z140" s="15"/>
    </row>
    <row r="141" spans="1:26" ht="45" customHeight="1">
      <c r="A141" s="7">
        <v>11</v>
      </c>
      <c r="B141" s="19" t="s">
        <v>167</v>
      </c>
      <c r="C141" s="19" t="s">
        <v>168</v>
      </c>
      <c r="D141" s="95">
        <v>131</v>
      </c>
      <c r="E141" s="88" t="s">
        <v>33</v>
      </c>
      <c r="F141" s="89" t="s">
        <v>34</v>
      </c>
      <c r="G141" s="90" t="s">
        <v>424</v>
      </c>
      <c r="H141" s="90" t="s">
        <v>36</v>
      </c>
      <c r="I141" s="91" t="s">
        <v>399</v>
      </c>
      <c r="J141" s="92">
        <v>13</v>
      </c>
      <c r="K141" s="93">
        <f>15-2</f>
        <v>13</v>
      </c>
      <c r="L141" s="93">
        <f>15-2</f>
        <v>13</v>
      </c>
      <c r="M141" s="93">
        <v>13</v>
      </c>
      <c r="N141" s="94">
        <f t="shared" si="6"/>
        <v>13</v>
      </c>
      <c r="O141" s="94">
        <f t="shared" si="7"/>
        <v>13</v>
      </c>
      <c r="P141" s="23">
        <f t="shared" si="8"/>
        <v>13</v>
      </c>
      <c r="Q141" s="15"/>
      <c r="R141" s="3"/>
      <c r="S141" s="15"/>
      <c r="T141" s="15"/>
      <c r="W141" s="15"/>
      <c r="X141" s="15"/>
      <c r="Y141" s="15"/>
      <c r="Z141" s="15"/>
    </row>
    <row r="142" spans="1:26" ht="45" customHeight="1">
      <c r="A142" s="7"/>
      <c r="B142" s="19"/>
      <c r="C142" s="19"/>
      <c r="D142" s="95">
        <v>132</v>
      </c>
      <c r="E142" s="88" t="s">
        <v>33</v>
      </c>
      <c r="F142" s="89" t="s">
        <v>38</v>
      </c>
      <c r="G142" s="90" t="s">
        <v>169</v>
      </c>
      <c r="H142" s="90" t="s">
        <v>39</v>
      </c>
      <c r="I142" s="91" t="s">
        <v>423</v>
      </c>
      <c r="J142" s="92">
        <v>15</v>
      </c>
      <c r="K142" s="93">
        <v>15</v>
      </c>
      <c r="L142" s="93">
        <v>23</v>
      </c>
      <c r="M142" s="93">
        <v>40</v>
      </c>
      <c r="N142" s="94">
        <f t="shared" si="6"/>
        <v>23</v>
      </c>
      <c r="O142" s="94">
        <v>40</v>
      </c>
      <c r="P142" s="23">
        <v>41</v>
      </c>
      <c r="Q142" s="15"/>
      <c r="R142" s="3"/>
      <c r="S142" s="15"/>
      <c r="T142" s="15"/>
      <c r="W142" s="15"/>
      <c r="X142" s="15"/>
      <c r="Y142" s="15"/>
      <c r="Z142" s="15"/>
    </row>
    <row r="143" spans="1:26" ht="45" customHeight="1">
      <c r="A143" s="7">
        <v>11</v>
      </c>
      <c r="B143" s="19" t="s">
        <v>170</v>
      </c>
      <c r="C143" s="19" t="s">
        <v>155</v>
      </c>
      <c r="D143" s="95">
        <v>133</v>
      </c>
      <c r="E143" s="88" t="s">
        <v>33</v>
      </c>
      <c r="F143" s="89" t="s">
        <v>34</v>
      </c>
      <c r="G143" s="90" t="s">
        <v>169</v>
      </c>
      <c r="H143" s="90" t="s">
        <v>36</v>
      </c>
      <c r="I143" s="91" t="s">
        <v>423</v>
      </c>
      <c r="J143" s="92">
        <v>6</v>
      </c>
      <c r="K143" s="93">
        <v>6</v>
      </c>
      <c r="L143" s="93">
        <v>0</v>
      </c>
      <c r="M143" s="93">
        <v>0</v>
      </c>
      <c r="N143" s="94">
        <f t="shared" si="6"/>
        <v>3</v>
      </c>
      <c r="O143" s="94">
        <v>0</v>
      </c>
      <c r="P143" s="23">
        <v>0</v>
      </c>
      <c r="Q143" s="15"/>
      <c r="R143" s="3"/>
      <c r="S143" s="15"/>
      <c r="T143" s="15"/>
      <c r="W143" s="15"/>
      <c r="X143" s="15"/>
      <c r="Y143" s="15"/>
      <c r="Z143" s="15"/>
    </row>
    <row r="144" spans="1:26" ht="45" customHeight="1">
      <c r="A144" s="7">
        <v>11</v>
      </c>
      <c r="B144" s="19" t="s">
        <v>171</v>
      </c>
      <c r="C144" s="19" t="s">
        <v>81</v>
      </c>
      <c r="D144" s="95">
        <v>134</v>
      </c>
      <c r="E144" s="88" t="s">
        <v>33</v>
      </c>
      <c r="F144" s="89" t="s">
        <v>34</v>
      </c>
      <c r="G144" s="90" t="s">
        <v>172</v>
      </c>
      <c r="H144" s="90" t="s">
        <v>36</v>
      </c>
      <c r="I144" s="91" t="s">
        <v>399</v>
      </c>
      <c r="J144" s="92">
        <v>11</v>
      </c>
      <c r="K144" s="93">
        <v>11</v>
      </c>
      <c r="L144" s="93">
        <v>11</v>
      </c>
      <c r="M144" s="93">
        <v>11</v>
      </c>
      <c r="N144" s="94">
        <f t="shared" si="6"/>
        <v>11</v>
      </c>
      <c r="O144" s="94">
        <f t="shared" si="7"/>
        <v>11</v>
      </c>
      <c r="P144" s="23">
        <f t="shared" si="8"/>
        <v>11</v>
      </c>
      <c r="Q144" s="15"/>
      <c r="R144" s="3"/>
      <c r="S144" s="15"/>
      <c r="T144" s="15"/>
      <c r="W144" s="15"/>
      <c r="X144" s="15"/>
      <c r="Y144" s="15"/>
      <c r="Z144" s="15"/>
    </row>
    <row r="145" spans="1:26" ht="45" customHeight="1">
      <c r="A145" s="7"/>
      <c r="B145" s="19"/>
      <c r="C145" s="19"/>
      <c r="D145" s="95">
        <v>135</v>
      </c>
      <c r="E145" s="88" t="s">
        <v>33</v>
      </c>
      <c r="F145" s="89" t="s">
        <v>38</v>
      </c>
      <c r="G145" s="90" t="s">
        <v>172</v>
      </c>
      <c r="H145" s="90" t="s">
        <v>39</v>
      </c>
      <c r="I145" s="91" t="s">
        <v>408</v>
      </c>
      <c r="J145" s="92">
        <v>58</v>
      </c>
      <c r="K145" s="93">
        <v>58</v>
      </c>
      <c r="L145" s="93">
        <v>44</v>
      </c>
      <c r="M145" s="93">
        <v>44</v>
      </c>
      <c r="N145" s="94">
        <f t="shared" si="6"/>
        <v>51</v>
      </c>
      <c r="O145" s="94">
        <f t="shared" si="7"/>
        <v>51</v>
      </c>
      <c r="P145" s="23">
        <f t="shared" si="8"/>
        <v>51</v>
      </c>
      <c r="Q145" s="15"/>
      <c r="R145" s="3"/>
      <c r="S145" s="15"/>
      <c r="T145" s="15"/>
      <c r="W145" s="15"/>
      <c r="X145" s="15"/>
      <c r="Y145" s="15"/>
      <c r="Z145" s="15"/>
    </row>
    <row r="146" spans="1:26" ht="45" customHeight="1">
      <c r="A146" s="7"/>
      <c r="B146" s="19"/>
      <c r="C146" s="19"/>
      <c r="D146" s="95">
        <v>136</v>
      </c>
      <c r="E146" s="88" t="s">
        <v>33</v>
      </c>
      <c r="F146" s="89" t="s">
        <v>38</v>
      </c>
      <c r="G146" s="90" t="s">
        <v>172</v>
      </c>
      <c r="H146" s="90" t="s">
        <v>39</v>
      </c>
      <c r="I146" s="91" t="s">
        <v>425</v>
      </c>
      <c r="J146" s="92">
        <v>127</v>
      </c>
      <c r="K146" s="93">
        <v>125</v>
      </c>
      <c r="L146" s="93">
        <v>102</v>
      </c>
      <c r="M146" s="93">
        <v>102</v>
      </c>
      <c r="N146" s="94">
        <f t="shared" si="6"/>
        <v>114</v>
      </c>
      <c r="O146" s="94">
        <f t="shared" si="7"/>
        <v>114</v>
      </c>
      <c r="P146" s="23">
        <f t="shared" si="8"/>
        <v>114</v>
      </c>
      <c r="Q146" s="15"/>
      <c r="R146" s="3"/>
      <c r="S146" s="15"/>
      <c r="T146" s="15"/>
      <c r="W146" s="15"/>
      <c r="X146" s="15"/>
      <c r="Y146" s="15"/>
      <c r="Z146" s="15"/>
    </row>
    <row r="147" spans="1:26" ht="45" customHeight="1">
      <c r="A147" s="7"/>
      <c r="B147" s="19"/>
      <c r="C147" s="19"/>
      <c r="D147" s="95">
        <v>137</v>
      </c>
      <c r="E147" s="88" t="s">
        <v>33</v>
      </c>
      <c r="F147" s="89" t="s">
        <v>38</v>
      </c>
      <c r="G147" s="90" t="s">
        <v>172</v>
      </c>
      <c r="H147" s="90" t="s">
        <v>39</v>
      </c>
      <c r="I147" s="91" t="s">
        <v>400</v>
      </c>
      <c r="J147" s="92">
        <v>53</v>
      </c>
      <c r="K147" s="93">
        <v>52</v>
      </c>
      <c r="L147" s="93">
        <v>30</v>
      </c>
      <c r="M147" s="93">
        <v>29</v>
      </c>
      <c r="N147" s="94">
        <v>41</v>
      </c>
      <c r="O147" s="94">
        <f t="shared" si="7"/>
        <v>41</v>
      </c>
      <c r="P147" s="23">
        <f t="shared" si="8"/>
        <v>41</v>
      </c>
      <c r="Q147" s="15"/>
      <c r="R147" s="3"/>
      <c r="S147" s="15"/>
      <c r="T147" s="15"/>
      <c r="W147" s="15"/>
      <c r="X147" s="15"/>
      <c r="Y147" s="15"/>
      <c r="Z147" s="15"/>
    </row>
    <row r="148" spans="1:26" ht="45" customHeight="1">
      <c r="A148" s="7"/>
      <c r="B148" s="19"/>
      <c r="C148" s="19"/>
      <c r="D148" s="95">
        <v>138</v>
      </c>
      <c r="E148" s="88" t="s">
        <v>33</v>
      </c>
      <c r="F148" s="89" t="s">
        <v>38</v>
      </c>
      <c r="G148" s="90" t="s">
        <v>172</v>
      </c>
      <c r="H148" s="90" t="s">
        <v>39</v>
      </c>
      <c r="I148" s="91" t="s">
        <v>392</v>
      </c>
      <c r="J148" s="92">
        <v>43</v>
      </c>
      <c r="K148" s="93">
        <v>43</v>
      </c>
      <c r="L148" s="93">
        <v>42</v>
      </c>
      <c r="M148" s="93">
        <v>42</v>
      </c>
      <c r="N148" s="94">
        <f t="shared" si="6"/>
        <v>43</v>
      </c>
      <c r="O148" s="94">
        <f t="shared" si="7"/>
        <v>43</v>
      </c>
      <c r="P148" s="23">
        <f t="shared" si="8"/>
        <v>43</v>
      </c>
      <c r="Q148" s="15"/>
      <c r="R148" s="3"/>
      <c r="S148" s="15"/>
      <c r="T148" s="15"/>
      <c r="W148" s="15"/>
      <c r="X148" s="15"/>
      <c r="Y148" s="15"/>
      <c r="Z148" s="15"/>
    </row>
    <row r="149" spans="1:27" ht="45" customHeight="1">
      <c r="A149" s="7"/>
      <c r="B149" s="19"/>
      <c r="C149" s="19"/>
      <c r="D149" s="95">
        <v>139</v>
      </c>
      <c r="E149" s="88" t="s">
        <v>33</v>
      </c>
      <c r="F149" s="89" t="s">
        <v>38</v>
      </c>
      <c r="G149" s="90" t="s">
        <v>172</v>
      </c>
      <c r="H149" s="90" t="s">
        <v>39</v>
      </c>
      <c r="I149" s="91" t="s">
        <v>426</v>
      </c>
      <c r="J149" s="92">
        <v>59</v>
      </c>
      <c r="K149" s="93">
        <v>59</v>
      </c>
      <c r="L149" s="93">
        <v>20</v>
      </c>
      <c r="M149" s="93">
        <v>35</v>
      </c>
      <c r="N149" s="94">
        <f t="shared" si="6"/>
        <v>43</v>
      </c>
      <c r="O149" s="94">
        <f t="shared" si="7"/>
        <v>43</v>
      </c>
      <c r="P149" s="23">
        <f t="shared" si="8"/>
        <v>43</v>
      </c>
      <c r="Q149" s="15"/>
      <c r="R149" s="3"/>
      <c r="S149" s="15"/>
      <c r="T149" s="15"/>
      <c r="U149" s="3">
        <f>N149-S149</f>
        <v>43</v>
      </c>
      <c r="W149" s="15"/>
      <c r="X149" s="15"/>
      <c r="Y149" s="15"/>
      <c r="Z149" s="15"/>
      <c r="AA149" s="3"/>
    </row>
    <row r="150" spans="1:26" ht="45" customHeight="1">
      <c r="A150" s="7"/>
      <c r="B150" s="19"/>
      <c r="C150" s="19"/>
      <c r="D150" s="95">
        <v>140</v>
      </c>
      <c r="E150" s="88" t="s">
        <v>33</v>
      </c>
      <c r="F150" s="89" t="s">
        <v>38</v>
      </c>
      <c r="G150" s="90" t="s">
        <v>172</v>
      </c>
      <c r="H150" s="90" t="s">
        <v>39</v>
      </c>
      <c r="I150" s="91" t="s">
        <v>423</v>
      </c>
      <c r="J150" s="92">
        <v>48</v>
      </c>
      <c r="K150" s="93">
        <v>48</v>
      </c>
      <c r="L150" s="93">
        <v>25</v>
      </c>
      <c r="M150" s="93">
        <v>25</v>
      </c>
      <c r="N150" s="94">
        <f t="shared" si="6"/>
        <v>37</v>
      </c>
      <c r="O150" s="94">
        <v>13</v>
      </c>
      <c r="P150" s="23">
        <v>0</v>
      </c>
      <c r="Q150" s="15"/>
      <c r="R150" s="3"/>
      <c r="S150" s="15"/>
      <c r="T150" s="15"/>
      <c r="W150" s="15"/>
      <c r="X150" s="15"/>
      <c r="Y150" s="15"/>
      <c r="Z150" s="15"/>
    </row>
    <row r="151" spans="1:26" ht="45" customHeight="1">
      <c r="A151" s="7"/>
      <c r="B151" s="19"/>
      <c r="C151" s="19"/>
      <c r="D151" s="95">
        <v>141</v>
      </c>
      <c r="E151" s="88" t="s">
        <v>33</v>
      </c>
      <c r="F151" s="89" t="s">
        <v>38</v>
      </c>
      <c r="G151" s="90" t="s">
        <v>172</v>
      </c>
      <c r="H151" s="90" t="s">
        <v>39</v>
      </c>
      <c r="I151" s="91" t="s">
        <v>394</v>
      </c>
      <c r="J151" s="92">
        <v>51</v>
      </c>
      <c r="K151" s="93">
        <v>51</v>
      </c>
      <c r="L151" s="93">
        <v>25</v>
      </c>
      <c r="M151" s="93">
        <v>25</v>
      </c>
      <c r="N151" s="94">
        <f t="shared" si="6"/>
        <v>38</v>
      </c>
      <c r="O151" s="94">
        <f t="shared" si="7"/>
        <v>38</v>
      </c>
      <c r="P151" s="23">
        <f t="shared" si="8"/>
        <v>38</v>
      </c>
      <c r="Q151" s="15"/>
      <c r="R151" s="3"/>
      <c r="S151" s="15"/>
      <c r="T151" s="15"/>
      <c r="W151" s="15"/>
      <c r="X151" s="15"/>
      <c r="Y151" s="15"/>
      <c r="Z151" s="15"/>
    </row>
    <row r="152" spans="1:26" ht="45" customHeight="1">
      <c r="A152" s="7"/>
      <c r="B152" s="19"/>
      <c r="C152" s="19"/>
      <c r="D152" s="95">
        <v>142</v>
      </c>
      <c r="E152" s="88" t="s">
        <v>33</v>
      </c>
      <c r="F152" s="89" t="s">
        <v>38</v>
      </c>
      <c r="G152" s="90" t="s">
        <v>172</v>
      </c>
      <c r="H152" s="90" t="s">
        <v>39</v>
      </c>
      <c r="I152" s="91" t="s">
        <v>416</v>
      </c>
      <c r="J152" s="92">
        <v>26</v>
      </c>
      <c r="K152" s="93">
        <v>26</v>
      </c>
      <c r="L152" s="93">
        <f>27-1</f>
        <v>26</v>
      </c>
      <c r="M152" s="93">
        <v>26</v>
      </c>
      <c r="N152" s="94">
        <f t="shared" si="6"/>
        <v>26</v>
      </c>
      <c r="O152" s="94">
        <f t="shared" si="7"/>
        <v>26</v>
      </c>
      <c r="P152" s="23">
        <f t="shared" si="8"/>
        <v>26</v>
      </c>
      <c r="Q152" s="15"/>
      <c r="R152" s="3"/>
      <c r="S152" s="15"/>
      <c r="T152" s="15"/>
      <c r="W152" s="15"/>
      <c r="X152" s="15"/>
      <c r="Y152" s="15"/>
      <c r="Z152" s="15"/>
    </row>
    <row r="153" spans="1:26" ht="45" customHeight="1">
      <c r="A153" s="7">
        <v>11</v>
      </c>
      <c r="B153" s="19" t="s">
        <v>174</v>
      </c>
      <c r="C153" s="19" t="s">
        <v>175</v>
      </c>
      <c r="D153" s="95">
        <v>143</v>
      </c>
      <c r="E153" s="88" t="s">
        <v>33</v>
      </c>
      <c r="F153" s="89" t="s">
        <v>34</v>
      </c>
      <c r="G153" s="90" t="s">
        <v>54</v>
      </c>
      <c r="H153" s="90" t="s">
        <v>36</v>
      </c>
      <c r="I153" s="91" t="s">
        <v>401</v>
      </c>
      <c r="J153" s="92">
        <v>58</v>
      </c>
      <c r="K153" s="93">
        <v>60</v>
      </c>
      <c r="L153" s="93">
        <v>36</v>
      </c>
      <c r="M153" s="93">
        <v>51</v>
      </c>
      <c r="N153" s="94">
        <f t="shared" si="6"/>
        <v>51</v>
      </c>
      <c r="O153" s="94">
        <f t="shared" si="7"/>
        <v>51</v>
      </c>
      <c r="P153" s="23">
        <f t="shared" si="8"/>
        <v>51</v>
      </c>
      <c r="Q153" s="15"/>
      <c r="R153" s="3"/>
      <c r="S153" s="15"/>
      <c r="T153" s="15"/>
      <c r="W153" s="15"/>
      <c r="X153" s="15"/>
      <c r="Y153" s="15"/>
      <c r="Z153" s="15"/>
    </row>
    <row r="154" spans="1:26" ht="45" customHeight="1">
      <c r="A154" s="7"/>
      <c r="B154" s="19"/>
      <c r="C154" s="19"/>
      <c r="D154" s="95">
        <v>144</v>
      </c>
      <c r="E154" s="88" t="s">
        <v>33</v>
      </c>
      <c r="F154" s="89" t="s">
        <v>34</v>
      </c>
      <c r="G154" s="90" t="s">
        <v>54</v>
      </c>
      <c r="H154" s="90" t="s">
        <v>36</v>
      </c>
      <c r="I154" s="91" t="s">
        <v>398</v>
      </c>
      <c r="J154" s="92">
        <v>68</v>
      </c>
      <c r="K154" s="93">
        <v>64</v>
      </c>
      <c r="L154" s="93">
        <v>58</v>
      </c>
      <c r="M154" s="93">
        <v>66</v>
      </c>
      <c r="N154" s="94">
        <v>64</v>
      </c>
      <c r="O154" s="94">
        <v>60</v>
      </c>
      <c r="P154" s="23">
        <v>60</v>
      </c>
      <c r="Q154" s="15"/>
      <c r="R154" s="3"/>
      <c r="S154" s="15"/>
      <c r="T154" s="15"/>
      <c r="W154" s="15"/>
      <c r="X154" s="15"/>
      <c r="Y154" s="15"/>
      <c r="Z154" s="15"/>
    </row>
    <row r="155" spans="1:26" ht="45" customHeight="1">
      <c r="A155" s="7"/>
      <c r="B155" s="19"/>
      <c r="C155" s="19"/>
      <c r="D155" s="95">
        <v>145</v>
      </c>
      <c r="E155" s="88" t="s">
        <v>33</v>
      </c>
      <c r="F155" s="89" t="s">
        <v>38</v>
      </c>
      <c r="G155" s="90" t="s">
        <v>37</v>
      </c>
      <c r="H155" s="90" t="s">
        <v>39</v>
      </c>
      <c r="I155" s="91" t="s">
        <v>396</v>
      </c>
      <c r="J155" s="92">
        <v>50</v>
      </c>
      <c r="K155" s="93">
        <v>48</v>
      </c>
      <c r="L155" s="93">
        <v>44</v>
      </c>
      <c r="M155" s="93">
        <v>57</v>
      </c>
      <c r="N155" s="94">
        <v>50</v>
      </c>
      <c r="O155" s="94">
        <f t="shared" si="7"/>
        <v>50</v>
      </c>
      <c r="P155" s="23">
        <f t="shared" si="8"/>
        <v>50</v>
      </c>
      <c r="Q155" s="15"/>
      <c r="R155" s="3"/>
      <c r="S155" s="15"/>
      <c r="T155" s="15"/>
      <c r="W155" s="15"/>
      <c r="X155" s="15"/>
      <c r="Y155" s="15"/>
      <c r="Z155" s="15"/>
    </row>
    <row r="156" spans="1:26" ht="45" customHeight="1">
      <c r="A156" s="7"/>
      <c r="B156" s="19"/>
      <c r="C156" s="19"/>
      <c r="D156" s="95">
        <v>146</v>
      </c>
      <c r="E156" s="88" t="s">
        <v>196</v>
      </c>
      <c r="F156" s="89" t="s">
        <v>38</v>
      </c>
      <c r="G156" s="90" t="s">
        <v>435</v>
      </c>
      <c r="H156" s="90" t="s">
        <v>39</v>
      </c>
      <c r="I156" s="91" t="s">
        <v>423</v>
      </c>
      <c r="J156" s="92">
        <v>0</v>
      </c>
      <c r="K156" s="93">
        <v>0</v>
      </c>
      <c r="L156" s="93">
        <v>8</v>
      </c>
      <c r="M156" s="93">
        <v>25</v>
      </c>
      <c r="N156" s="94">
        <f t="shared" si="6"/>
        <v>8</v>
      </c>
      <c r="O156" s="94">
        <v>33</v>
      </c>
      <c r="P156" s="23">
        <v>50</v>
      </c>
      <c r="Q156" s="15"/>
      <c r="R156" s="3"/>
      <c r="S156" s="15"/>
      <c r="T156" s="15"/>
      <c r="W156" s="15"/>
      <c r="X156" s="15"/>
      <c r="Y156" s="15"/>
      <c r="Z156" s="15"/>
    </row>
    <row r="157" spans="1:26" ht="45" customHeight="1">
      <c r="A157" s="7"/>
      <c r="B157" s="19"/>
      <c r="C157" s="19"/>
      <c r="D157" s="95">
        <v>147</v>
      </c>
      <c r="E157" s="88" t="s">
        <v>196</v>
      </c>
      <c r="F157" s="89" t="s">
        <v>38</v>
      </c>
      <c r="G157" s="90" t="s">
        <v>269</v>
      </c>
      <c r="H157" s="90" t="s">
        <v>39</v>
      </c>
      <c r="I157" s="91" t="s">
        <v>423</v>
      </c>
      <c r="J157" s="92">
        <v>0</v>
      </c>
      <c r="K157" s="93">
        <v>0</v>
      </c>
      <c r="L157" s="93">
        <v>0</v>
      </c>
      <c r="M157" s="93">
        <v>0</v>
      </c>
      <c r="N157" s="94">
        <v>0</v>
      </c>
      <c r="O157" s="94">
        <v>8</v>
      </c>
      <c r="P157" s="23">
        <v>33</v>
      </c>
      <c r="Q157" s="15"/>
      <c r="R157" s="3"/>
      <c r="S157" s="15"/>
      <c r="T157" s="15"/>
      <c r="W157" s="15"/>
      <c r="X157" s="15"/>
      <c r="Y157" s="15"/>
      <c r="Z157" s="15"/>
    </row>
    <row r="158" spans="1:26" ht="45" customHeight="1">
      <c r="A158" s="7"/>
      <c r="B158" s="19"/>
      <c r="C158" s="19"/>
      <c r="D158" s="95">
        <v>148</v>
      </c>
      <c r="E158" s="88" t="s">
        <v>196</v>
      </c>
      <c r="F158" s="89" t="s">
        <v>38</v>
      </c>
      <c r="G158" s="90" t="s">
        <v>176</v>
      </c>
      <c r="H158" s="90" t="s">
        <v>39</v>
      </c>
      <c r="I158" s="91" t="s">
        <v>423</v>
      </c>
      <c r="J158" s="92">
        <v>54</v>
      </c>
      <c r="K158" s="93">
        <v>54</v>
      </c>
      <c r="L158" s="93">
        <v>62</v>
      </c>
      <c r="M158" s="93">
        <v>79</v>
      </c>
      <c r="N158" s="94">
        <f t="shared" si="6"/>
        <v>62</v>
      </c>
      <c r="O158" s="94">
        <v>74</v>
      </c>
      <c r="P158" s="23">
        <v>72</v>
      </c>
      <c r="Q158" s="15"/>
      <c r="R158" s="3"/>
      <c r="S158" s="15"/>
      <c r="T158" s="15"/>
      <c r="W158" s="15"/>
      <c r="X158" s="15"/>
      <c r="Y158" s="15"/>
      <c r="Z158" s="15"/>
    </row>
    <row r="159" spans="1:26" ht="45" customHeight="1">
      <c r="A159" s="7"/>
      <c r="B159" s="19"/>
      <c r="C159" s="19"/>
      <c r="D159" s="95">
        <v>149</v>
      </c>
      <c r="E159" s="88" t="s">
        <v>33</v>
      </c>
      <c r="F159" s="89" t="s">
        <v>38</v>
      </c>
      <c r="G159" s="90" t="s">
        <v>108</v>
      </c>
      <c r="H159" s="90" t="s">
        <v>39</v>
      </c>
      <c r="I159" s="91" t="s">
        <v>423</v>
      </c>
      <c r="J159" s="92">
        <v>23</v>
      </c>
      <c r="K159" s="93">
        <v>23</v>
      </c>
      <c r="L159" s="93">
        <v>31</v>
      </c>
      <c r="M159" s="93">
        <v>48</v>
      </c>
      <c r="N159" s="94">
        <f t="shared" si="6"/>
        <v>31</v>
      </c>
      <c r="O159" s="94">
        <v>37</v>
      </c>
      <c r="P159" s="23">
        <v>33</v>
      </c>
      <c r="Q159" s="15"/>
      <c r="R159" s="3"/>
      <c r="S159" s="15"/>
      <c r="T159" s="15"/>
      <c r="W159" s="15"/>
      <c r="X159" s="15"/>
      <c r="Y159" s="15"/>
      <c r="Z159" s="15"/>
    </row>
    <row r="160" spans="1:26" ht="45" customHeight="1">
      <c r="A160" s="7"/>
      <c r="B160" s="19"/>
      <c r="C160" s="19"/>
      <c r="D160" s="95">
        <v>150</v>
      </c>
      <c r="E160" s="88" t="s">
        <v>33</v>
      </c>
      <c r="F160" s="89" t="s">
        <v>34</v>
      </c>
      <c r="G160" s="90" t="s">
        <v>110</v>
      </c>
      <c r="H160" s="90" t="s">
        <v>36</v>
      </c>
      <c r="I160" s="91" t="s">
        <v>415</v>
      </c>
      <c r="J160" s="92">
        <v>45</v>
      </c>
      <c r="K160" s="93">
        <v>43</v>
      </c>
      <c r="L160" s="93">
        <v>46</v>
      </c>
      <c r="M160" s="93">
        <v>46</v>
      </c>
      <c r="N160" s="94">
        <f t="shared" si="6"/>
        <v>45</v>
      </c>
      <c r="O160" s="94">
        <f t="shared" si="7"/>
        <v>45</v>
      </c>
      <c r="P160" s="23">
        <f t="shared" si="8"/>
        <v>45</v>
      </c>
      <c r="Q160" s="15"/>
      <c r="R160" s="3"/>
      <c r="S160" s="15"/>
      <c r="T160" s="15"/>
      <c r="W160" s="15"/>
      <c r="X160" s="15"/>
      <c r="Y160" s="15"/>
      <c r="Z160" s="15"/>
    </row>
    <row r="161" spans="1:26" ht="45" customHeight="1">
      <c r="A161" s="7">
        <v>11</v>
      </c>
      <c r="B161" s="19" t="s">
        <v>177</v>
      </c>
      <c r="C161" s="19" t="s">
        <v>161</v>
      </c>
      <c r="D161" s="95">
        <v>151</v>
      </c>
      <c r="E161" s="88" t="s">
        <v>33</v>
      </c>
      <c r="F161" s="89" t="s">
        <v>34</v>
      </c>
      <c r="G161" s="90" t="s">
        <v>178</v>
      </c>
      <c r="H161" s="90" t="s">
        <v>36</v>
      </c>
      <c r="I161" s="91" t="s">
        <v>394</v>
      </c>
      <c r="J161" s="92">
        <v>42</v>
      </c>
      <c r="K161" s="93">
        <v>42</v>
      </c>
      <c r="L161" s="93">
        <v>37</v>
      </c>
      <c r="M161" s="93">
        <v>47</v>
      </c>
      <c r="N161" s="94">
        <f t="shared" si="6"/>
        <v>42</v>
      </c>
      <c r="O161" s="94">
        <f t="shared" si="7"/>
        <v>42</v>
      </c>
      <c r="P161" s="23">
        <f t="shared" si="8"/>
        <v>42</v>
      </c>
      <c r="Q161" s="15"/>
      <c r="R161" s="3"/>
      <c r="S161" s="15"/>
      <c r="T161" s="15"/>
      <c r="W161" s="15"/>
      <c r="X161" s="15"/>
      <c r="Y161" s="15"/>
      <c r="Z161" s="15"/>
    </row>
    <row r="162" spans="1:26" ht="45" customHeight="1">
      <c r="A162" s="7"/>
      <c r="B162" s="19"/>
      <c r="C162" s="19"/>
      <c r="D162" s="95">
        <v>152</v>
      </c>
      <c r="E162" s="88" t="s">
        <v>33</v>
      </c>
      <c r="F162" s="89" t="s">
        <v>34</v>
      </c>
      <c r="G162" s="90" t="s">
        <v>178</v>
      </c>
      <c r="H162" s="90" t="s">
        <v>36</v>
      </c>
      <c r="I162" s="91" t="s">
        <v>415</v>
      </c>
      <c r="J162" s="92">
        <v>38</v>
      </c>
      <c r="K162" s="93">
        <v>37</v>
      </c>
      <c r="L162" s="93">
        <v>40</v>
      </c>
      <c r="M162" s="93">
        <v>37</v>
      </c>
      <c r="N162" s="94">
        <f t="shared" si="6"/>
        <v>38</v>
      </c>
      <c r="O162" s="94">
        <f t="shared" si="7"/>
        <v>38</v>
      </c>
      <c r="P162" s="23">
        <f t="shared" si="8"/>
        <v>38</v>
      </c>
      <c r="Q162" s="15"/>
      <c r="R162" s="3"/>
      <c r="S162" s="15"/>
      <c r="T162" s="15"/>
      <c r="W162" s="15"/>
      <c r="X162" s="15"/>
      <c r="Y162" s="15"/>
      <c r="Z162" s="15"/>
    </row>
    <row r="163" spans="1:26" ht="45" customHeight="1">
      <c r="A163" s="7"/>
      <c r="B163" s="19"/>
      <c r="C163" s="19"/>
      <c r="D163" s="95">
        <v>153</v>
      </c>
      <c r="E163" s="88" t="s">
        <v>33</v>
      </c>
      <c r="F163" s="89" t="s">
        <v>34</v>
      </c>
      <c r="G163" s="90" t="s">
        <v>178</v>
      </c>
      <c r="H163" s="90" t="s">
        <v>36</v>
      </c>
      <c r="I163" s="91" t="s">
        <v>396</v>
      </c>
      <c r="J163" s="92">
        <v>24</v>
      </c>
      <c r="K163" s="93">
        <v>22</v>
      </c>
      <c r="L163" s="93">
        <v>15</v>
      </c>
      <c r="M163" s="93">
        <v>13</v>
      </c>
      <c r="N163" s="94">
        <f t="shared" si="6"/>
        <v>19</v>
      </c>
      <c r="O163" s="94">
        <f t="shared" si="7"/>
        <v>19</v>
      </c>
      <c r="P163" s="23">
        <f t="shared" si="8"/>
        <v>19</v>
      </c>
      <c r="Q163" s="15"/>
      <c r="R163" s="3"/>
      <c r="S163" s="15"/>
      <c r="T163" s="15"/>
      <c r="W163" s="15"/>
      <c r="X163" s="15"/>
      <c r="Y163" s="15"/>
      <c r="Z163" s="15"/>
    </row>
    <row r="164" spans="1:26" ht="45" customHeight="1">
      <c r="A164" s="7"/>
      <c r="B164" s="19"/>
      <c r="C164" s="19"/>
      <c r="D164" s="95">
        <v>154</v>
      </c>
      <c r="E164" s="88" t="s">
        <v>33</v>
      </c>
      <c r="F164" s="89" t="s">
        <v>34</v>
      </c>
      <c r="G164" s="90" t="s">
        <v>178</v>
      </c>
      <c r="H164" s="90" t="s">
        <v>36</v>
      </c>
      <c r="I164" s="91" t="s">
        <v>392</v>
      </c>
      <c r="J164" s="92">
        <v>46</v>
      </c>
      <c r="K164" s="93">
        <v>46</v>
      </c>
      <c r="L164" s="93">
        <v>32</v>
      </c>
      <c r="M164" s="93">
        <v>47</v>
      </c>
      <c r="N164" s="94">
        <f t="shared" si="6"/>
        <v>43</v>
      </c>
      <c r="O164" s="94">
        <f t="shared" si="7"/>
        <v>43</v>
      </c>
      <c r="P164" s="23">
        <f t="shared" si="8"/>
        <v>43</v>
      </c>
      <c r="Q164" s="15"/>
      <c r="R164" s="3"/>
      <c r="S164" s="15"/>
      <c r="T164" s="15"/>
      <c r="W164" s="15"/>
      <c r="X164" s="15"/>
      <c r="Y164" s="15"/>
      <c r="Z164" s="15"/>
    </row>
    <row r="165" spans="1:26" ht="45">
      <c r="A165" s="7"/>
      <c r="B165" s="19"/>
      <c r="C165" s="19"/>
      <c r="D165" s="95">
        <v>155</v>
      </c>
      <c r="E165" s="88" t="s">
        <v>33</v>
      </c>
      <c r="F165" s="89" t="s">
        <v>34</v>
      </c>
      <c r="G165" s="90" t="s">
        <v>178</v>
      </c>
      <c r="H165" s="90" t="s">
        <v>36</v>
      </c>
      <c r="I165" s="91" t="s">
        <v>406</v>
      </c>
      <c r="J165" s="92">
        <v>50</v>
      </c>
      <c r="K165" s="93">
        <v>50</v>
      </c>
      <c r="L165" s="93">
        <v>41</v>
      </c>
      <c r="M165" s="93">
        <v>50</v>
      </c>
      <c r="N165" s="94">
        <f t="shared" si="6"/>
        <v>48</v>
      </c>
      <c r="O165" s="94">
        <f t="shared" si="7"/>
        <v>48</v>
      </c>
      <c r="P165" s="23">
        <f t="shared" si="8"/>
        <v>48</v>
      </c>
      <c r="Q165" s="15"/>
      <c r="R165" s="3"/>
      <c r="S165" s="15"/>
      <c r="T165" s="15"/>
      <c r="W165" s="15"/>
      <c r="X165" s="15"/>
      <c r="Y165" s="15"/>
      <c r="Z165" s="15"/>
    </row>
    <row r="166" spans="1:26" ht="45" customHeight="1">
      <c r="A166" s="7"/>
      <c r="B166" s="19"/>
      <c r="C166" s="19"/>
      <c r="D166" s="95">
        <v>156</v>
      </c>
      <c r="E166" s="88" t="s">
        <v>33</v>
      </c>
      <c r="F166" s="89" t="s">
        <v>38</v>
      </c>
      <c r="G166" s="90" t="s">
        <v>178</v>
      </c>
      <c r="H166" s="90" t="s">
        <v>39</v>
      </c>
      <c r="I166" s="91" t="s">
        <v>426</v>
      </c>
      <c r="J166" s="92">
        <v>12</v>
      </c>
      <c r="K166" s="93">
        <v>12</v>
      </c>
      <c r="L166" s="93">
        <v>0</v>
      </c>
      <c r="M166" s="93">
        <v>0</v>
      </c>
      <c r="N166" s="94">
        <f t="shared" si="6"/>
        <v>6</v>
      </c>
      <c r="O166" s="94">
        <f t="shared" si="7"/>
        <v>6</v>
      </c>
      <c r="P166" s="23">
        <f t="shared" si="8"/>
        <v>6</v>
      </c>
      <c r="Q166" s="15"/>
      <c r="R166" s="3"/>
      <c r="S166" s="15"/>
      <c r="T166" s="15"/>
      <c r="W166" s="15"/>
      <c r="X166" s="15"/>
      <c r="Y166" s="15"/>
      <c r="Z166" s="15"/>
    </row>
    <row r="167" spans="1:26" ht="45" customHeight="1">
      <c r="A167" s="7"/>
      <c r="B167" s="19"/>
      <c r="C167" s="19"/>
      <c r="D167" s="95">
        <v>157</v>
      </c>
      <c r="E167" s="88" t="s">
        <v>33</v>
      </c>
      <c r="F167" s="89" t="s">
        <v>38</v>
      </c>
      <c r="G167" s="90" t="s">
        <v>178</v>
      </c>
      <c r="H167" s="90" t="s">
        <v>39</v>
      </c>
      <c r="I167" s="91" t="s">
        <v>395</v>
      </c>
      <c r="J167" s="92">
        <v>36</v>
      </c>
      <c r="K167" s="93">
        <v>35</v>
      </c>
      <c r="L167" s="93">
        <v>42</v>
      </c>
      <c r="M167" s="93">
        <v>58</v>
      </c>
      <c r="N167" s="94">
        <f t="shared" si="6"/>
        <v>43</v>
      </c>
      <c r="O167" s="94">
        <f t="shared" si="7"/>
        <v>43</v>
      </c>
      <c r="P167" s="23">
        <f t="shared" si="8"/>
        <v>43</v>
      </c>
      <c r="Q167" s="15"/>
      <c r="R167" s="3"/>
      <c r="S167" s="15"/>
      <c r="T167" s="15"/>
      <c r="W167" s="15"/>
      <c r="X167" s="15"/>
      <c r="Y167" s="15"/>
      <c r="Z167" s="15"/>
    </row>
    <row r="168" spans="1:26" ht="45" customHeight="1">
      <c r="A168" s="7"/>
      <c r="B168" s="19"/>
      <c r="C168" s="19"/>
      <c r="D168" s="95">
        <v>158</v>
      </c>
      <c r="E168" s="88" t="s">
        <v>33</v>
      </c>
      <c r="F168" s="89" t="s">
        <v>34</v>
      </c>
      <c r="G168" s="90" t="s">
        <v>178</v>
      </c>
      <c r="H168" s="90" t="s">
        <v>36</v>
      </c>
      <c r="I168" s="91" t="s">
        <v>395</v>
      </c>
      <c r="J168" s="92">
        <v>45</v>
      </c>
      <c r="K168" s="93">
        <v>42</v>
      </c>
      <c r="L168" s="93">
        <v>33</v>
      </c>
      <c r="M168" s="93">
        <v>42</v>
      </c>
      <c r="N168" s="94">
        <f t="shared" si="6"/>
        <v>41</v>
      </c>
      <c r="O168" s="94">
        <f t="shared" si="7"/>
        <v>41</v>
      </c>
      <c r="P168" s="23">
        <f t="shared" si="8"/>
        <v>41</v>
      </c>
      <c r="Q168" s="15"/>
      <c r="R168" s="3"/>
      <c r="S168" s="15"/>
      <c r="T168" s="15"/>
      <c r="W168" s="15"/>
      <c r="X168" s="15"/>
      <c r="Y168" s="15"/>
      <c r="Z168" s="15"/>
    </row>
    <row r="169" spans="1:26" ht="56.25" customHeight="1">
      <c r="A169" s="7">
        <v>11</v>
      </c>
      <c r="B169" s="19" t="s">
        <v>179</v>
      </c>
      <c r="C169" s="19" t="s">
        <v>180</v>
      </c>
      <c r="D169" s="95">
        <v>159</v>
      </c>
      <c r="E169" s="88" t="s">
        <v>33</v>
      </c>
      <c r="F169" s="89" t="s">
        <v>34</v>
      </c>
      <c r="G169" s="90" t="s">
        <v>70</v>
      </c>
      <c r="H169" s="90" t="s">
        <v>36</v>
      </c>
      <c r="I169" s="91" t="s">
        <v>422</v>
      </c>
      <c r="J169" s="92">
        <v>81</v>
      </c>
      <c r="K169" s="93">
        <v>81</v>
      </c>
      <c r="L169" s="93">
        <v>54</v>
      </c>
      <c r="M169" s="93">
        <v>64</v>
      </c>
      <c r="N169" s="94">
        <f t="shared" si="6"/>
        <v>70</v>
      </c>
      <c r="O169" s="94">
        <f t="shared" si="7"/>
        <v>70</v>
      </c>
      <c r="P169" s="23">
        <f t="shared" si="8"/>
        <v>70</v>
      </c>
      <c r="Q169" s="15"/>
      <c r="R169" s="3"/>
      <c r="S169" s="15"/>
      <c r="T169" s="15"/>
      <c r="W169" s="15"/>
      <c r="X169" s="15"/>
      <c r="Y169" s="15"/>
      <c r="Z169" s="15"/>
    </row>
    <row r="170" spans="1:26" ht="56.25" customHeight="1">
      <c r="A170" s="7">
        <v>11</v>
      </c>
      <c r="B170" s="19" t="s">
        <v>181</v>
      </c>
      <c r="C170" s="19" t="s">
        <v>160</v>
      </c>
      <c r="D170" s="95">
        <v>160</v>
      </c>
      <c r="E170" s="88" t="s">
        <v>33</v>
      </c>
      <c r="F170" s="89" t="s">
        <v>34</v>
      </c>
      <c r="G170" s="90" t="s">
        <v>182</v>
      </c>
      <c r="H170" s="90" t="s">
        <v>36</v>
      </c>
      <c r="I170" s="91" t="s">
        <v>411</v>
      </c>
      <c r="J170" s="92">
        <v>67</v>
      </c>
      <c r="K170" s="93">
        <v>65</v>
      </c>
      <c r="L170" s="93">
        <v>67</v>
      </c>
      <c r="M170" s="93">
        <v>73</v>
      </c>
      <c r="N170" s="94">
        <f t="shared" si="6"/>
        <v>68</v>
      </c>
      <c r="O170" s="94">
        <f t="shared" si="7"/>
        <v>68</v>
      </c>
      <c r="P170" s="23">
        <f t="shared" si="8"/>
        <v>68</v>
      </c>
      <c r="Q170" s="15"/>
      <c r="R170" s="3"/>
      <c r="S170" s="15"/>
      <c r="T170" s="15"/>
      <c r="W170" s="15"/>
      <c r="X170" s="15"/>
      <c r="Y170" s="15"/>
      <c r="Z170" s="15"/>
    </row>
    <row r="171" spans="1:26" ht="56.25" customHeight="1">
      <c r="A171" s="7"/>
      <c r="B171" s="19"/>
      <c r="C171" s="19"/>
      <c r="D171" s="95">
        <v>161</v>
      </c>
      <c r="E171" s="88" t="s">
        <v>33</v>
      </c>
      <c r="F171" s="89" t="s">
        <v>38</v>
      </c>
      <c r="G171" s="90" t="s">
        <v>173</v>
      </c>
      <c r="H171" s="90" t="s">
        <v>39</v>
      </c>
      <c r="I171" s="91" t="s">
        <v>403</v>
      </c>
      <c r="J171" s="92">
        <v>122</v>
      </c>
      <c r="K171" s="93">
        <v>119</v>
      </c>
      <c r="L171" s="93">
        <v>100</v>
      </c>
      <c r="M171" s="93">
        <v>115</v>
      </c>
      <c r="N171" s="94">
        <f t="shared" si="6"/>
        <v>114</v>
      </c>
      <c r="O171" s="94">
        <f t="shared" si="7"/>
        <v>114</v>
      </c>
      <c r="P171" s="23">
        <f t="shared" si="8"/>
        <v>114</v>
      </c>
      <c r="Q171" s="15"/>
      <c r="R171" s="3"/>
      <c r="S171" s="15"/>
      <c r="T171" s="15"/>
      <c r="W171" s="15"/>
      <c r="X171" s="15"/>
      <c r="Y171" s="15"/>
      <c r="Z171" s="15"/>
    </row>
    <row r="172" spans="1:26" ht="56.25" customHeight="1">
      <c r="A172" s="7">
        <v>11</v>
      </c>
      <c r="B172" s="19" t="s">
        <v>183</v>
      </c>
      <c r="C172" s="19" t="s">
        <v>184</v>
      </c>
      <c r="D172" s="95">
        <v>162</v>
      </c>
      <c r="E172" s="88" t="s">
        <v>33</v>
      </c>
      <c r="F172" s="89" t="s">
        <v>34</v>
      </c>
      <c r="G172" s="90" t="s">
        <v>185</v>
      </c>
      <c r="H172" s="90" t="s">
        <v>36</v>
      </c>
      <c r="I172" s="91" t="s">
        <v>403</v>
      </c>
      <c r="J172" s="92">
        <v>18</v>
      </c>
      <c r="K172" s="93">
        <v>17</v>
      </c>
      <c r="L172" s="93">
        <v>15</v>
      </c>
      <c r="M172" s="93">
        <v>27</v>
      </c>
      <c r="N172" s="94">
        <f t="shared" si="6"/>
        <v>19</v>
      </c>
      <c r="O172" s="94">
        <f t="shared" si="7"/>
        <v>19</v>
      </c>
      <c r="P172" s="23">
        <f t="shared" si="8"/>
        <v>19</v>
      </c>
      <c r="Q172" s="15"/>
      <c r="R172" s="3"/>
      <c r="S172" s="15"/>
      <c r="T172" s="15"/>
      <c r="W172" s="15"/>
      <c r="X172" s="15"/>
      <c r="Y172" s="15"/>
      <c r="Z172" s="15"/>
    </row>
    <row r="173" spans="1:26" ht="45" customHeight="1">
      <c r="A173" s="7"/>
      <c r="B173" s="19"/>
      <c r="C173" s="19"/>
      <c r="D173" s="95">
        <v>163</v>
      </c>
      <c r="E173" s="88" t="s">
        <v>33</v>
      </c>
      <c r="F173" s="89" t="s">
        <v>38</v>
      </c>
      <c r="G173" s="90" t="s">
        <v>173</v>
      </c>
      <c r="H173" s="90" t="s">
        <v>39</v>
      </c>
      <c r="I173" s="91" t="s">
        <v>413</v>
      </c>
      <c r="J173" s="92">
        <v>58</v>
      </c>
      <c r="K173" s="93">
        <v>57</v>
      </c>
      <c r="L173" s="93">
        <v>47</v>
      </c>
      <c r="M173" s="93">
        <v>63</v>
      </c>
      <c r="N173" s="94">
        <f t="shared" si="6"/>
        <v>56</v>
      </c>
      <c r="O173" s="94">
        <f t="shared" si="7"/>
        <v>56</v>
      </c>
      <c r="P173" s="23">
        <f t="shared" si="8"/>
        <v>56</v>
      </c>
      <c r="Q173" s="15"/>
      <c r="R173" s="3"/>
      <c r="S173" s="15"/>
      <c r="T173" s="15"/>
      <c r="W173" s="15"/>
      <c r="X173" s="15"/>
      <c r="Y173" s="15"/>
      <c r="Z173" s="15"/>
    </row>
    <row r="174" spans="1:26" ht="45" customHeight="1">
      <c r="A174" s="7">
        <v>11</v>
      </c>
      <c r="B174" s="19" t="s">
        <v>186</v>
      </c>
      <c r="C174" s="19" t="s">
        <v>161</v>
      </c>
      <c r="D174" s="95">
        <v>164</v>
      </c>
      <c r="E174" s="88" t="s">
        <v>33</v>
      </c>
      <c r="F174" s="89" t="s">
        <v>34</v>
      </c>
      <c r="G174" s="90" t="s">
        <v>187</v>
      </c>
      <c r="H174" s="90" t="s">
        <v>36</v>
      </c>
      <c r="I174" s="91" t="s">
        <v>420</v>
      </c>
      <c r="J174" s="92">
        <v>30</v>
      </c>
      <c r="K174" s="93">
        <v>28</v>
      </c>
      <c r="L174" s="93">
        <v>23</v>
      </c>
      <c r="M174" s="93">
        <v>30</v>
      </c>
      <c r="N174" s="94">
        <f t="shared" si="6"/>
        <v>28</v>
      </c>
      <c r="O174" s="94">
        <f t="shared" si="7"/>
        <v>28</v>
      </c>
      <c r="P174" s="23">
        <f t="shared" si="8"/>
        <v>28</v>
      </c>
      <c r="Q174" s="15"/>
      <c r="R174" s="3"/>
      <c r="S174" s="15"/>
      <c r="T174" s="15"/>
      <c r="W174" s="15"/>
      <c r="X174" s="15"/>
      <c r="Y174" s="15"/>
      <c r="Z174" s="15"/>
    </row>
    <row r="175" spans="1:26" ht="45" customHeight="1">
      <c r="A175" s="7">
        <v>11</v>
      </c>
      <c r="B175" s="19" t="s">
        <v>188</v>
      </c>
      <c r="C175" s="19" t="s">
        <v>168</v>
      </c>
      <c r="D175" s="95">
        <v>165</v>
      </c>
      <c r="E175" s="88" t="s">
        <v>33</v>
      </c>
      <c r="F175" s="89" t="s">
        <v>34</v>
      </c>
      <c r="G175" s="90" t="s">
        <v>60</v>
      </c>
      <c r="H175" s="90" t="s">
        <v>36</v>
      </c>
      <c r="I175" s="91" t="s">
        <v>407</v>
      </c>
      <c r="J175" s="92">
        <v>38</v>
      </c>
      <c r="K175" s="93">
        <v>37</v>
      </c>
      <c r="L175" s="93">
        <v>33</v>
      </c>
      <c r="M175" s="93">
        <v>36</v>
      </c>
      <c r="N175" s="94">
        <f t="shared" si="6"/>
        <v>36</v>
      </c>
      <c r="O175" s="94">
        <f t="shared" si="7"/>
        <v>36</v>
      </c>
      <c r="P175" s="23">
        <f t="shared" si="8"/>
        <v>36</v>
      </c>
      <c r="Q175" s="15"/>
      <c r="R175" s="3"/>
      <c r="S175" s="15"/>
      <c r="T175" s="15"/>
      <c r="W175" s="15"/>
      <c r="X175" s="15"/>
      <c r="Y175" s="15"/>
      <c r="Z175" s="15"/>
    </row>
    <row r="176" spans="1:26" ht="45" customHeight="1">
      <c r="A176" s="7">
        <v>11</v>
      </c>
      <c r="B176" s="19" t="s">
        <v>189</v>
      </c>
      <c r="C176" s="19" t="s">
        <v>190</v>
      </c>
      <c r="D176" s="95">
        <v>166</v>
      </c>
      <c r="E176" s="88" t="s">
        <v>33</v>
      </c>
      <c r="F176" s="89" t="s">
        <v>34</v>
      </c>
      <c r="G176" s="90" t="s">
        <v>98</v>
      </c>
      <c r="H176" s="90" t="s">
        <v>36</v>
      </c>
      <c r="I176" s="91" t="s">
        <v>400</v>
      </c>
      <c r="J176" s="92">
        <v>17</v>
      </c>
      <c r="K176" s="93">
        <v>17</v>
      </c>
      <c r="L176" s="93">
        <v>21</v>
      </c>
      <c r="M176" s="93">
        <v>29</v>
      </c>
      <c r="N176" s="94">
        <f t="shared" si="6"/>
        <v>21</v>
      </c>
      <c r="O176" s="94">
        <f t="shared" si="7"/>
        <v>21</v>
      </c>
      <c r="P176" s="23">
        <f t="shared" si="8"/>
        <v>21</v>
      </c>
      <c r="Q176" s="15"/>
      <c r="R176" s="3"/>
      <c r="S176" s="15"/>
      <c r="T176" s="15"/>
      <c r="W176" s="15"/>
      <c r="X176" s="15"/>
      <c r="Y176" s="15"/>
      <c r="Z176" s="15"/>
    </row>
    <row r="177" spans="1:26" ht="45" customHeight="1">
      <c r="A177" s="7"/>
      <c r="B177" s="19"/>
      <c r="C177" s="19"/>
      <c r="D177" s="95">
        <v>167</v>
      </c>
      <c r="E177" s="88" t="s">
        <v>33</v>
      </c>
      <c r="F177" s="89" t="s">
        <v>34</v>
      </c>
      <c r="G177" s="90" t="s">
        <v>98</v>
      </c>
      <c r="H177" s="90" t="s">
        <v>36</v>
      </c>
      <c r="I177" s="91" t="s">
        <v>418</v>
      </c>
      <c r="J177" s="92">
        <v>40</v>
      </c>
      <c r="K177" s="93">
        <v>39</v>
      </c>
      <c r="L177" s="93">
        <v>39</v>
      </c>
      <c r="M177" s="93">
        <v>39</v>
      </c>
      <c r="N177" s="94">
        <f t="shared" si="6"/>
        <v>39</v>
      </c>
      <c r="O177" s="94">
        <f t="shared" si="7"/>
        <v>39</v>
      </c>
      <c r="P177" s="23">
        <f t="shared" si="8"/>
        <v>39</v>
      </c>
      <c r="Q177" s="15"/>
      <c r="R177" s="3"/>
      <c r="S177" s="15"/>
      <c r="T177" s="15"/>
      <c r="V177" s="96"/>
      <c r="W177" s="15"/>
      <c r="X177" s="15"/>
      <c r="Y177" s="15"/>
      <c r="Z177" s="15"/>
    </row>
    <row r="178" spans="1:26" ht="45" customHeight="1">
      <c r="A178" s="7"/>
      <c r="B178" s="19"/>
      <c r="C178" s="19"/>
      <c r="D178" s="95">
        <v>168</v>
      </c>
      <c r="E178" s="88" t="s">
        <v>33</v>
      </c>
      <c r="F178" s="89" t="s">
        <v>34</v>
      </c>
      <c r="G178" s="90" t="s">
        <v>98</v>
      </c>
      <c r="H178" s="90" t="s">
        <v>36</v>
      </c>
      <c r="I178" s="91" t="s">
        <v>416</v>
      </c>
      <c r="J178" s="92">
        <v>12</v>
      </c>
      <c r="K178" s="93">
        <v>12</v>
      </c>
      <c r="L178" s="93">
        <v>12</v>
      </c>
      <c r="M178" s="93">
        <v>12</v>
      </c>
      <c r="N178" s="94">
        <f t="shared" si="6"/>
        <v>12</v>
      </c>
      <c r="O178" s="94">
        <f t="shared" si="7"/>
        <v>12</v>
      </c>
      <c r="P178" s="23">
        <f t="shared" si="8"/>
        <v>12</v>
      </c>
      <c r="Q178" s="15"/>
      <c r="R178" s="3"/>
      <c r="S178" s="15"/>
      <c r="T178" s="15"/>
      <c r="W178" s="15"/>
      <c r="X178" s="15"/>
      <c r="Y178" s="15"/>
      <c r="Z178" s="15"/>
    </row>
    <row r="179" spans="1:26" ht="45" customHeight="1">
      <c r="A179" s="7"/>
      <c r="B179" s="19"/>
      <c r="C179" s="19"/>
      <c r="D179" s="95">
        <v>169</v>
      </c>
      <c r="E179" s="88" t="s">
        <v>33</v>
      </c>
      <c r="F179" s="89" t="s">
        <v>38</v>
      </c>
      <c r="G179" s="90" t="s">
        <v>172</v>
      </c>
      <c r="H179" s="90" t="s">
        <v>39</v>
      </c>
      <c r="I179" s="91" t="s">
        <v>399</v>
      </c>
      <c r="J179" s="92">
        <v>24</v>
      </c>
      <c r="K179" s="93">
        <v>24</v>
      </c>
      <c r="L179" s="93">
        <v>24</v>
      </c>
      <c r="M179" s="93">
        <v>24</v>
      </c>
      <c r="N179" s="94">
        <f t="shared" si="6"/>
        <v>24</v>
      </c>
      <c r="O179" s="94">
        <f t="shared" si="7"/>
        <v>24</v>
      </c>
      <c r="P179" s="23">
        <f t="shared" si="8"/>
        <v>24</v>
      </c>
      <c r="Q179" s="15"/>
      <c r="R179" s="3"/>
      <c r="S179" s="15"/>
      <c r="T179" s="15"/>
      <c r="W179" s="15"/>
      <c r="X179" s="15"/>
      <c r="Y179" s="15"/>
      <c r="Z179" s="15"/>
    </row>
    <row r="180" spans="1:26" ht="45" customHeight="1">
      <c r="A180" s="7"/>
      <c r="B180" s="19"/>
      <c r="C180" s="19"/>
      <c r="D180" s="95">
        <v>170</v>
      </c>
      <c r="E180" s="88" t="s">
        <v>33</v>
      </c>
      <c r="F180" s="89" t="s">
        <v>38</v>
      </c>
      <c r="G180" s="90" t="s">
        <v>172</v>
      </c>
      <c r="H180" s="90" t="s">
        <v>39</v>
      </c>
      <c r="I180" s="91" t="s">
        <v>421</v>
      </c>
      <c r="J180" s="92">
        <v>63</v>
      </c>
      <c r="K180" s="93">
        <v>63</v>
      </c>
      <c r="L180" s="93">
        <v>43</v>
      </c>
      <c r="M180" s="93">
        <v>43</v>
      </c>
      <c r="N180" s="94">
        <f t="shared" si="6"/>
        <v>53</v>
      </c>
      <c r="O180" s="94">
        <f t="shared" si="7"/>
        <v>53</v>
      </c>
      <c r="P180" s="23">
        <f t="shared" si="8"/>
        <v>53</v>
      </c>
      <c r="Q180" s="15"/>
      <c r="R180" s="3"/>
      <c r="S180" s="15"/>
      <c r="T180" s="15"/>
      <c r="W180" s="15"/>
      <c r="X180" s="15"/>
      <c r="Y180" s="15"/>
      <c r="Z180" s="15"/>
    </row>
    <row r="181" spans="1:26" ht="45" customHeight="1">
      <c r="A181" s="7">
        <v>11</v>
      </c>
      <c r="B181" s="19" t="s">
        <v>191</v>
      </c>
      <c r="C181" s="19" t="s">
        <v>192</v>
      </c>
      <c r="D181" s="95">
        <v>171</v>
      </c>
      <c r="E181" s="88" t="s">
        <v>33</v>
      </c>
      <c r="F181" s="89" t="s">
        <v>34</v>
      </c>
      <c r="G181" s="90" t="s">
        <v>172</v>
      </c>
      <c r="H181" s="90" t="s">
        <v>36</v>
      </c>
      <c r="I181" s="91" t="s">
        <v>421</v>
      </c>
      <c r="J181" s="92">
        <v>13</v>
      </c>
      <c r="K181" s="93">
        <v>13</v>
      </c>
      <c r="L181" s="93">
        <v>4</v>
      </c>
      <c r="M181" s="93">
        <v>4</v>
      </c>
      <c r="N181" s="94">
        <f t="shared" si="6"/>
        <v>9</v>
      </c>
      <c r="O181" s="94">
        <f t="shared" si="7"/>
        <v>9</v>
      </c>
      <c r="P181" s="23">
        <f t="shared" si="8"/>
        <v>9</v>
      </c>
      <c r="Q181" s="15"/>
      <c r="R181" s="3"/>
      <c r="S181" s="15"/>
      <c r="T181" s="15"/>
      <c r="W181" s="15"/>
      <c r="X181" s="15"/>
      <c r="Y181" s="15"/>
      <c r="Z181" s="15"/>
    </row>
    <row r="182" spans="1:26" ht="45" customHeight="1">
      <c r="A182" s="7"/>
      <c r="B182" s="19"/>
      <c r="C182" s="19"/>
      <c r="D182" s="95">
        <v>172</v>
      </c>
      <c r="E182" s="88" t="s">
        <v>33</v>
      </c>
      <c r="F182" s="89" t="s">
        <v>34</v>
      </c>
      <c r="G182" s="90" t="s">
        <v>172</v>
      </c>
      <c r="H182" s="90" t="s">
        <v>36</v>
      </c>
      <c r="I182" s="91" t="s">
        <v>425</v>
      </c>
      <c r="J182" s="92">
        <v>46</v>
      </c>
      <c r="K182" s="93">
        <v>46</v>
      </c>
      <c r="L182" s="93">
        <v>28</v>
      </c>
      <c r="M182" s="93">
        <v>28</v>
      </c>
      <c r="N182" s="94">
        <f t="shared" si="6"/>
        <v>37</v>
      </c>
      <c r="O182" s="94">
        <f t="shared" si="7"/>
        <v>37</v>
      </c>
      <c r="P182" s="23">
        <f t="shared" si="8"/>
        <v>37</v>
      </c>
      <c r="Q182" s="15"/>
      <c r="R182" s="3"/>
      <c r="S182" s="15"/>
      <c r="T182" s="15"/>
      <c r="W182" s="15"/>
      <c r="X182" s="15"/>
      <c r="Y182" s="15"/>
      <c r="Z182" s="15"/>
    </row>
    <row r="183" spans="1:26" ht="45" customHeight="1">
      <c r="A183" s="7"/>
      <c r="B183" s="19"/>
      <c r="C183" s="19"/>
      <c r="D183" s="95">
        <v>173</v>
      </c>
      <c r="E183" s="88" t="s">
        <v>33</v>
      </c>
      <c r="F183" s="89" t="s">
        <v>34</v>
      </c>
      <c r="G183" s="90" t="s">
        <v>172</v>
      </c>
      <c r="H183" s="90" t="s">
        <v>36</v>
      </c>
      <c r="I183" s="91" t="s">
        <v>396</v>
      </c>
      <c r="J183" s="92">
        <v>56</v>
      </c>
      <c r="K183" s="93">
        <v>55</v>
      </c>
      <c r="L183" s="93">
        <v>29</v>
      </c>
      <c r="M183" s="93">
        <v>28</v>
      </c>
      <c r="N183" s="94">
        <f t="shared" si="6"/>
        <v>42</v>
      </c>
      <c r="O183" s="94">
        <f t="shared" si="7"/>
        <v>42</v>
      </c>
      <c r="P183" s="23">
        <f t="shared" si="8"/>
        <v>42</v>
      </c>
      <c r="Q183" s="15"/>
      <c r="R183" s="3"/>
      <c r="S183" s="15"/>
      <c r="T183" s="15"/>
      <c r="W183" s="15"/>
      <c r="X183" s="15"/>
      <c r="Y183" s="15"/>
      <c r="Z183" s="15"/>
    </row>
    <row r="184" spans="1:26" ht="45" customHeight="1">
      <c r="A184" s="7"/>
      <c r="B184" s="19"/>
      <c r="C184" s="19"/>
      <c r="D184" s="95">
        <v>174</v>
      </c>
      <c r="E184" s="88" t="s">
        <v>33</v>
      </c>
      <c r="F184" s="89" t="s">
        <v>34</v>
      </c>
      <c r="G184" s="90" t="s">
        <v>172</v>
      </c>
      <c r="H184" s="90" t="s">
        <v>36</v>
      </c>
      <c r="I184" s="91" t="s">
        <v>392</v>
      </c>
      <c r="J184" s="92">
        <v>36</v>
      </c>
      <c r="K184" s="93">
        <v>36</v>
      </c>
      <c r="L184" s="93">
        <v>19</v>
      </c>
      <c r="M184" s="93">
        <v>19</v>
      </c>
      <c r="N184" s="94">
        <f t="shared" si="6"/>
        <v>28</v>
      </c>
      <c r="O184" s="94">
        <f t="shared" si="7"/>
        <v>28</v>
      </c>
      <c r="P184" s="23">
        <f t="shared" si="8"/>
        <v>28</v>
      </c>
      <c r="Q184" s="15"/>
      <c r="R184" s="3"/>
      <c r="S184" s="15"/>
      <c r="T184" s="15"/>
      <c r="W184" s="15"/>
      <c r="X184" s="15"/>
      <c r="Y184" s="15"/>
      <c r="Z184" s="15"/>
    </row>
    <row r="185" spans="1:27" ht="45" customHeight="1">
      <c r="A185" s="7"/>
      <c r="B185" s="19"/>
      <c r="C185" s="19"/>
      <c r="D185" s="95">
        <v>175</v>
      </c>
      <c r="E185" s="88" t="s">
        <v>33</v>
      </c>
      <c r="F185" s="89" t="s">
        <v>34</v>
      </c>
      <c r="G185" s="90" t="s">
        <v>172</v>
      </c>
      <c r="H185" s="90" t="s">
        <v>36</v>
      </c>
      <c r="I185" s="91" t="s">
        <v>426</v>
      </c>
      <c r="J185" s="92">
        <v>26</v>
      </c>
      <c r="K185" s="93">
        <v>26</v>
      </c>
      <c r="L185" s="93">
        <v>10</v>
      </c>
      <c r="M185" s="93">
        <v>18</v>
      </c>
      <c r="N185" s="94">
        <f t="shared" si="6"/>
        <v>20</v>
      </c>
      <c r="O185" s="94">
        <f t="shared" si="7"/>
        <v>20</v>
      </c>
      <c r="P185" s="23">
        <f t="shared" si="8"/>
        <v>20</v>
      </c>
      <c r="Q185" s="15"/>
      <c r="R185" s="3"/>
      <c r="S185" s="15"/>
      <c r="T185" s="15"/>
      <c r="U185" s="3">
        <f>N185-S185</f>
        <v>20</v>
      </c>
      <c r="W185" s="15"/>
      <c r="X185" s="15"/>
      <c r="Y185" s="15"/>
      <c r="Z185" s="15"/>
      <c r="AA185" s="3"/>
    </row>
    <row r="186" spans="1:26" ht="45" customHeight="1">
      <c r="A186" s="7"/>
      <c r="B186" s="19"/>
      <c r="C186" s="19"/>
      <c r="D186" s="95">
        <v>176</v>
      </c>
      <c r="E186" s="88" t="s">
        <v>33</v>
      </c>
      <c r="F186" s="89" t="s">
        <v>34</v>
      </c>
      <c r="G186" s="90" t="s">
        <v>172</v>
      </c>
      <c r="H186" s="90" t="s">
        <v>36</v>
      </c>
      <c r="I186" s="91" t="s">
        <v>427</v>
      </c>
      <c r="J186" s="92">
        <v>23</v>
      </c>
      <c r="K186" s="93">
        <v>23</v>
      </c>
      <c r="L186" s="93">
        <v>14</v>
      </c>
      <c r="M186" s="93">
        <v>14</v>
      </c>
      <c r="N186" s="94">
        <f t="shared" si="6"/>
        <v>19</v>
      </c>
      <c r="O186" s="94">
        <f t="shared" si="7"/>
        <v>19</v>
      </c>
      <c r="P186" s="23">
        <f t="shared" si="8"/>
        <v>19</v>
      </c>
      <c r="Q186" s="15"/>
      <c r="R186" s="3"/>
      <c r="S186" s="15"/>
      <c r="T186" s="15"/>
      <c r="W186" s="15"/>
      <c r="X186" s="15"/>
      <c r="Y186" s="15"/>
      <c r="Z186" s="15"/>
    </row>
    <row r="187" spans="1:26" ht="45" customHeight="1">
      <c r="A187" s="7"/>
      <c r="B187" s="19"/>
      <c r="C187" s="19"/>
      <c r="D187" s="95">
        <v>177</v>
      </c>
      <c r="E187" s="88" t="s">
        <v>33</v>
      </c>
      <c r="F187" s="89" t="s">
        <v>34</v>
      </c>
      <c r="G187" s="90" t="s">
        <v>172</v>
      </c>
      <c r="H187" s="90" t="s">
        <v>36</v>
      </c>
      <c r="I187" s="91" t="s">
        <v>400</v>
      </c>
      <c r="J187" s="92">
        <v>20</v>
      </c>
      <c r="K187" s="93">
        <v>11</v>
      </c>
      <c r="L187" s="93">
        <v>0</v>
      </c>
      <c r="M187" s="93">
        <v>0</v>
      </c>
      <c r="N187" s="94">
        <f t="shared" si="6"/>
        <v>8</v>
      </c>
      <c r="O187" s="94">
        <f t="shared" si="7"/>
        <v>8</v>
      </c>
      <c r="P187" s="23">
        <f t="shared" si="8"/>
        <v>8</v>
      </c>
      <c r="Q187" s="15"/>
      <c r="R187" s="3"/>
      <c r="S187" s="15"/>
      <c r="T187" s="15"/>
      <c r="W187" s="15"/>
      <c r="X187" s="15"/>
      <c r="Y187" s="15"/>
      <c r="Z187" s="15"/>
    </row>
    <row r="188" spans="1:26" ht="45" customHeight="1">
      <c r="A188" s="7"/>
      <c r="B188" s="19"/>
      <c r="C188" s="19"/>
      <c r="D188" s="95">
        <v>178</v>
      </c>
      <c r="E188" s="88" t="s">
        <v>33</v>
      </c>
      <c r="F188" s="89" t="s">
        <v>34</v>
      </c>
      <c r="G188" s="90" t="s">
        <v>98</v>
      </c>
      <c r="H188" s="90" t="s">
        <v>36</v>
      </c>
      <c r="I188" s="91" t="s">
        <v>399</v>
      </c>
      <c r="J188" s="92">
        <v>15</v>
      </c>
      <c r="K188" s="93">
        <v>15</v>
      </c>
      <c r="L188" s="93">
        <v>15</v>
      </c>
      <c r="M188" s="93">
        <v>15</v>
      </c>
      <c r="N188" s="94">
        <f t="shared" si="6"/>
        <v>15</v>
      </c>
      <c r="O188" s="94">
        <f t="shared" si="7"/>
        <v>15</v>
      </c>
      <c r="P188" s="23">
        <f t="shared" si="8"/>
        <v>15</v>
      </c>
      <c r="Q188" s="15"/>
      <c r="R188" s="3"/>
      <c r="S188" s="15"/>
      <c r="T188" s="15"/>
      <c r="W188" s="15"/>
      <c r="X188" s="15"/>
      <c r="Y188" s="15"/>
      <c r="Z188" s="15"/>
    </row>
    <row r="189" spans="1:27" ht="45" customHeight="1">
      <c r="A189" s="7">
        <v>11</v>
      </c>
      <c r="B189" s="19" t="s">
        <v>193</v>
      </c>
      <c r="C189" s="19" t="s">
        <v>192</v>
      </c>
      <c r="D189" s="95">
        <v>179</v>
      </c>
      <c r="E189" s="88" t="s">
        <v>33</v>
      </c>
      <c r="F189" s="89" t="s">
        <v>34</v>
      </c>
      <c r="G189" s="90" t="s">
        <v>153</v>
      </c>
      <c r="H189" s="90" t="s">
        <v>36</v>
      </c>
      <c r="I189" s="91" t="s">
        <v>426</v>
      </c>
      <c r="J189" s="92">
        <v>15</v>
      </c>
      <c r="K189" s="93">
        <v>15</v>
      </c>
      <c r="L189" s="93">
        <v>13</v>
      </c>
      <c r="M189" s="93">
        <v>11</v>
      </c>
      <c r="N189" s="94">
        <f t="shared" si="6"/>
        <v>14</v>
      </c>
      <c r="O189" s="94">
        <f t="shared" si="7"/>
        <v>14</v>
      </c>
      <c r="P189" s="23">
        <f t="shared" si="8"/>
        <v>14</v>
      </c>
      <c r="Q189" s="15"/>
      <c r="R189" s="3"/>
      <c r="S189" s="15"/>
      <c r="T189" s="15"/>
      <c r="U189" s="3">
        <f>N189-S189</f>
        <v>14</v>
      </c>
      <c r="W189" s="15"/>
      <c r="X189" s="15"/>
      <c r="Y189" s="15"/>
      <c r="Z189" s="15"/>
      <c r="AA189" s="3"/>
    </row>
    <row r="190" spans="1:26" ht="56.25" customHeight="1">
      <c r="A190" s="7"/>
      <c r="B190" s="19"/>
      <c r="C190" s="19"/>
      <c r="D190" s="95">
        <v>180</v>
      </c>
      <c r="E190" s="88" t="s">
        <v>33</v>
      </c>
      <c r="F190" s="89" t="s">
        <v>34</v>
      </c>
      <c r="G190" s="90" t="s">
        <v>82</v>
      </c>
      <c r="H190" s="90" t="s">
        <v>36</v>
      </c>
      <c r="I190" s="91" t="s">
        <v>415</v>
      </c>
      <c r="J190" s="92">
        <v>36</v>
      </c>
      <c r="K190" s="93">
        <v>34</v>
      </c>
      <c r="L190" s="93">
        <v>35</v>
      </c>
      <c r="M190" s="93">
        <v>39</v>
      </c>
      <c r="N190" s="94">
        <f t="shared" si="6"/>
        <v>36</v>
      </c>
      <c r="O190" s="94">
        <f t="shared" si="7"/>
        <v>36</v>
      </c>
      <c r="P190" s="23">
        <f t="shared" si="8"/>
        <v>36</v>
      </c>
      <c r="Q190" s="15"/>
      <c r="R190" s="3"/>
      <c r="S190" s="15"/>
      <c r="T190" s="15"/>
      <c r="W190" s="15"/>
      <c r="X190" s="15"/>
      <c r="Y190" s="15"/>
      <c r="Z190" s="15"/>
    </row>
    <row r="191" spans="1:26" ht="45" customHeight="1">
      <c r="A191" s="7">
        <v>11</v>
      </c>
      <c r="B191" s="19" t="s">
        <v>194</v>
      </c>
      <c r="C191" s="19" t="s">
        <v>195</v>
      </c>
      <c r="D191" s="95">
        <v>181</v>
      </c>
      <c r="E191" s="88" t="s">
        <v>33</v>
      </c>
      <c r="F191" s="89" t="s">
        <v>34</v>
      </c>
      <c r="G191" s="90" t="s">
        <v>120</v>
      </c>
      <c r="H191" s="90" t="s">
        <v>39</v>
      </c>
      <c r="I191" s="91" t="s">
        <v>410</v>
      </c>
      <c r="J191" s="92">
        <v>20</v>
      </c>
      <c r="K191" s="93">
        <v>20</v>
      </c>
      <c r="L191" s="93">
        <v>19</v>
      </c>
      <c r="M191" s="93">
        <v>18</v>
      </c>
      <c r="N191" s="94">
        <f t="shared" si="6"/>
        <v>19</v>
      </c>
      <c r="O191" s="94">
        <f t="shared" si="7"/>
        <v>19</v>
      </c>
      <c r="P191" s="23">
        <f t="shared" si="8"/>
        <v>19</v>
      </c>
      <c r="Q191" s="15"/>
      <c r="R191" s="3"/>
      <c r="S191" s="15"/>
      <c r="T191" s="15"/>
      <c r="W191" s="15"/>
      <c r="X191" s="15"/>
      <c r="Y191" s="15"/>
      <c r="Z191" s="15"/>
    </row>
    <row r="192" spans="1:26" ht="45" customHeight="1">
      <c r="A192" s="7"/>
      <c r="B192" s="19"/>
      <c r="C192" s="19"/>
      <c r="D192" s="95">
        <v>182</v>
      </c>
      <c r="E192" s="88" t="s">
        <v>196</v>
      </c>
      <c r="F192" s="89" t="s">
        <v>38</v>
      </c>
      <c r="G192" s="90" t="s">
        <v>197</v>
      </c>
      <c r="H192" s="90" t="s">
        <v>39</v>
      </c>
      <c r="I192" s="91" t="s">
        <v>400</v>
      </c>
      <c r="J192" s="92">
        <v>28</v>
      </c>
      <c r="K192" s="93">
        <v>27</v>
      </c>
      <c r="L192" s="93">
        <v>26</v>
      </c>
      <c r="M192" s="93">
        <v>26</v>
      </c>
      <c r="N192" s="94">
        <f t="shared" si="6"/>
        <v>27</v>
      </c>
      <c r="O192" s="94">
        <f t="shared" si="7"/>
        <v>27</v>
      </c>
      <c r="P192" s="23">
        <f t="shared" si="8"/>
        <v>27</v>
      </c>
      <c r="Q192" s="15"/>
      <c r="R192" s="3"/>
      <c r="S192" s="15"/>
      <c r="T192" s="15"/>
      <c r="W192" s="15"/>
      <c r="X192" s="15"/>
      <c r="Y192" s="15"/>
      <c r="Z192" s="15"/>
    </row>
    <row r="193" spans="1:26" ht="45" customHeight="1">
      <c r="A193" s="7"/>
      <c r="B193" s="19"/>
      <c r="C193" s="19"/>
      <c r="D193" s="95">
        <v>183</v>
      </c>
      <c r="E193" s="88" t="s">
        <v>196</v>
      </c>
      <c r="F193" s="89" t="s">
        <v>38</v>
      </c>
      <c r="G193" s="90" t="s">
        <v>285</v>
      </c>
      <c r="H193" s="90" t="s">
        <v>39</v>
      </c>
      <c r="I193" s="91" t="s">
        <v>401</v>
      </c>
      <c r="J193" s="92">
        <v>21</v>
      </c>
      <c r="K193" s="93">
        <v>20</v>
      </c>
      <c r="L193" s="93">
        <v>28</v>
      </c>
      <c r="M193" s="93">
        <v>45</v>
      </c>
      <c r="N193" s="94">
        <f t="shared" si="6"/>
        <v>29</v>
      </c>
      <c r="O193" s="94">
        <f t="shared" si="7"/>
        <v>29</v>
      </c>
      <c r="P193" s="23">
        <f t="shared" si="8"/>
        <v>29</v>
      </c>
      <c r="Q193" s="15"/>
      <c r="R193" s="3"/>
      <c r="S193" s="15"/>
      <c r="T193" s="15"/>
      <c r="W193" s="15"/>
      <c r="X193" s="15"/>
      <c r="Y193" s="15"/>
      <c r="Z193" s="15"/>
    </row>
    <row r="194" spans="1:26" ht="45" customHeight="1">
      <c r="A194" s="7"/>
      <c r="B194" s="19"/>
      <c r="C194" s="19"/>
      <c r="D194" s="95">
        <v>184</v>
      </c>
      <c r="E194" s="88" t="s">
        <v>196</v>
      </c>
      <c r="F194" s="89" t="s">
        <v>38</v>
      </c>
      <c r="G194" s="90" t="s">
        <v>199</v>
      </c>
      <c r="H194" s="90" t="s">
        <v>39</v>
      </c>
      <c r="I194" s="91" t="s">
        <v>401</v>
      </c>
      <c r="J194" s="92">
        <v>67</v>
      </c>
      <c r="K194" s="93">
        <v>64</v>
      </c>
      <c r="L194" s="93">
        <v>42</v>
      </c>
      <c r="M194" s="93">
        <v>42</v>
      </c>
      <c r="N194" s="94">
        <f t="shared" si="6"/>
        <v>54</v>
      </c>
      <c r="O194" s="94">
        <f t="shared" si="7"/>
        <v>54</v>
      </c>
      <c r="P194" s="23">
        <f t="shared" si="8"/>
        <v>54</v>
      </c>
      <c r="Q194" s="15"/>
      <c r="R194" s="3"/>
      <c r="S194" s="15"/>
      <c r="T194" s="15"/>
      <c r="W194" s="15"/>
      <c r="X194" s="15"/>
      <c r="Y194" s="15"/>
      <c r="Z194" s="15"/>
    </row>
    <row r="195" spans="1:26" ht="45" customHeight="1">
      <c r="A195" s="7"/>
      <c r="B195" s="19"/>
      <c r="C195" s="19"/>
      <c r="D195" s="95">
        <v>185</v>
      </c>
      <c r="E195" s="88" t="s">
        <v>196</v>
      </c>
      <c r="F195" s="89" t="s">
        <v>38</v>
      </c>
      <c r="G195" s="90" t="s">
        <v>200</v>
      </c>
      <c r="H195" s="90" t="s">
        <v>39</v>
      </c>
      <c r="I195" s="91" t="s">
        <v>401</v>
      </c>
      <c r="J195" s="92">
        <v>46</v>
      </c>
      <c r="K195" s="93">
        <v>44</v>
      </c>
      <c r="L195" s="93">
        <v>23</v>
      </c>
      <c r="M195" s="93">
        <v>23</v>
      </c>
      <c r="N195" s="94">
        <f t="shared" si="6"/>
        <v>34</v>
      </c>
      <c r="O195" s="94">
        <f t="shared" si="7"/>
        <v>34</v>
      </c>
      <c r="P195" s="23">
        <f t="shared" si="8"/>
        <v>34</v>
      </c>
      <c r="Q195" s="15"/>
      <c r="R195" s="3"/>
      <c r="S195" s="15"/>
      <c r="T195" s="15"/>
      <c r="W195" s="15"/>
      <c r="X195" s="15"/>
      <c r="Y195" s="15"/>
      <c r="Z195" s="15"/>
    </row>
    <row r="196" spans="1:26" ht="45" customHeight="1">
      <c r="A196" s="7"/>
      <c r="B196" s="19"/>
      <c r="C196" s="19"/>
      <c r="D196" s="95">
        <v>186</v>
      </c>
      <c r="E196" s="88" t="s">
        <v>196</v>
      </c>
      <c r="F196" s="89" t="s">
        <v>38</v>
      </c>
      <c r="G196" s="90" t="s">
        <v>201</v>
      </c>
      <c r="H196" s="90" t="s">
        <v>39</v>
      </c>
      <c r="I196" s="91" t="s">
        <v>401</v>
      </c>
      <c r="J196" s="92">
        <v>71</v>
      </c>
      <c r="K196" s="93">
        <v>69</v>
      </c>
      <c r="L196" s="93">
        <v>53</v>
      </c>
      <c r="M196" s="93">
        <v>70</v>
      </c>
      <c r="N196" s="94">
        <f t="shared" si="6"/>
        <v>66</v>
      </c>
      <c r="O196" s="94">
        <f t="shared" si="7"/>
        <v>66</v>
      </c>
      <c r="P196" s="23">
        <f t="shared" si="8"/>
        <v>66</v>
      </c>
      <c r="Q196" s="15"/>
      <c r="R196" s="3"/>
      <c r="S196" s="15"/>
      <c r="T196" s="15"/>
      <c r="W196" s="15"/>
      <c r="X196" s="15"/>
      <c r="Y196" s="15"/>
      <c r="Z196" s="15"/>
    </row>
    <row r="197" spans="1:26" ht="45" customHeight="1">
      <c r="A197" s="7"/>
      <c r="B197" s="19"/>
      <c r="C197" s="19"/>
      <c r="D197" s="95">
        <v>187</v>
      </c>
      <c r="E197" s="88" t="s">
        <v>196</v>
      </c>
      <c r="F197" s="89" t="s">
        <v>38</v>
      </c>
      <c r="G197" s="90" t="s">
        <v>202</v>
      </c>
      <c r="H197" s="90" t="s">
        <v>39</v>
      </c>
      <c r="I197" s="91" t="s">
        <v>401</v>
      </c>
      <c r="J197" s="92">
        <v>87</v>
      </c>
      <c r="K197" s="93">
        <v>86</v>
      </c>
      <c r="L197" s="93">
        <v>56</v>
      </c>
      <c r="M197" s="93">
        <v>73</v>
      </c>
      <c r="N197" s="94">
        <f t="shared" si="6"/>
        <v>76</v>
      </c>
      <c r="O197" s="94">
        <f t="shared" si="7"/>
        <v>76</v>
      </c>
      <c r="P197" s="23">
        <f t="shared" si="8"/>
        <v>76</v>
      </c>
      <c r="Q197" s="15"/>
      <c r="R197" s="3"/>
      <c r="S197" s="15"/>
      <c r="T197" s="15"/>
      <c r="W197" s="15"/>
      <c r="X197" s="15"/>
      <c r="Y197" s="15"/>
      <c r="Z197" s="15"/>
    </row>
    <row r="198" spans="1:26" ht="45" customHeight="1">
      <c r="A198" s="7"/>
      <c r="B198" s="19"/>
      <c r="C198" s="19"/>
      <c r="D198" s="95">
        <v>188</v>
      </c>
      <c r="E198" s="88" t="s">
        <v>196</v>
      </c>
      <c r="F198" s="89" t="s">
        <v>38</v>
      </c>
      <c r="G198" s="90" t="s">
        <v>176</v>
      </c>
      <c r="H198" s="90" t="s">
        <v>39</v>
      </c>
      <c r="I198" s="91" t="s">
        <v>396</v>
      </c>
      <c r="J198" s="92">
        <v>80</v>
      </c>
      <c r="K198" s="93">
        <v>79</v>
      </c>
      <c r="L198" s="93">
        <v>69</v>
      </c>
      <c r="M198" s="93">
        <v>82</v>
      </c>
      <c r="N198" s="94">
        <f t="shared" si="6"/>
        <v>78</v>
      </c>
      <c r="O198" s="94">
        <f t="shared" si="7"/>
        <v>78</v>
      </c>
      <c r="P198" s="23">
        <f t="shared" si="8"/>
        <v>78</v>
      </c>
      <c r="Q198" s="15"/>
      <c r="R198" s="3"/>
      <c r="S198" s="15"/>
      <c r="T198" s="15"/>
      <c r="W198" s="15"/>
      <c r="X198" s="15"/>
      <c r="Y198" s="15"/>
      <c r="Z198" s="15"/>
    </row>
    <row r="199" spans="1:26" ht="45" customHeight="1">
      <c r="A199" s="7">
        <v>11</v>
      </c>
      <c r="B199" s="19" t="s">
        <v>203</v>
      </c>
      <c r="C199" s="19" t="s">
        <v>204</v>
      </c>
      <c r="D199" s="95">
        <v>189</v>
      </c>
      <c r="E199" s="88" t="s">
        <v>196</v>
      </c>
      <c r="F199" s="89" t="s">
        <v>38</v>
      </c>
      <c r="G199" s="90" t="s">
        <v>197</v>
      </c>
      <c r="H199" s="90" t="s">
        <v>39</v>
      </c>
      <c r="I199" s="91" t="s">
        <v>396</v>
      </c>
      <c r="J199" s="92">
        <v>125</v>
      </c>
      <c r="K199" s="93">
        <v>120</v>
      </c>
      <c r="L199" s="93">
        <v>91</v>
      </c>
      <c r="M199" s="93">
        <v>117</v>
      </c>
      <c r="N199" s="94">
        <f t="shared" si="6"/>
        <v>113</v>
      </c>
      <c r="O199" s="94">
        <f t="shared" si="7"/>
        <v>113</v>
      </c>
      <c r="P199" s="23">
        <f t="shared" si="8"/>
        <v>113</v>
      </c>
      <c r="Q199" s="15"/>
      <c r="R199" s="3"/>
      <c r="S199" s="15"/>
      <c r="T199" s="15"/>
      <c r="W199" s="15"/>
      <c r="X199" s="15"/>
      <c r="Y199" s="15"/>
      <c r="Z199" s="15"/>
    </row>
    <row r="200" spans="1:26" ht="45" customHeight="1">
      <c r="A200" s="7"/>
      <c r="B200" s="19"/>
      <c r="C200" s="19"/>
      <c r="D200" s="95">
        <v>190</v>
      </c>
      <c r="E200" s="88" t="s">
        <v>196</v>
      </c>
      <c r="F200" s="89" t="s">
        <v>38</v>
      </c>
      <c r="G200" s="90" t="s">
        <v>197</v>
      </c>
      <c r="H200" s="90" t="s">
        <v>39</v>
      </c>
      <c r="I200" s="91" t="s">
        <v>401</v>
      </c>
      <c r="J200" s="92">
        <v>70</v>
      </c>
      <c r="K200" s="93">
        <v>70</v>
      </c>
      <c r="L200" s="93">
        <v>58</v>
      </c>
      <c r="M200" s="93">
        <v>75</v>
      </c>
      <c r="N200" s="94">
        <f aca="true" t="shared" si="9" ref="N200:N263">ROUND((J200+K200+L200+M200)/4,0)</f>
        <v>68</v>
      </c>
      <c r="O200" s="94">
        <f t="shared" si="7"/>
        <v>68</v>
      </c>
      <c r="P200" s="23">
        <f t="shared" si="8"/>
        <v>68</v>
      </c>
      <c r="Q200" s="15"/>
      <c r="R200" s="3"/>
      <c r="S200" s="15"/>
      <c r="T200" s="15"/>
      <c r="W200" s="15"/>
      <c r="X200" s="15"/>
      <c r="Y200" s="15"/>
      <c r="Z200" s="15"/>
    </row>
    <row r="201" spans="1:26" ht="45" customHeight="1">
      <c r="A201" s="7"/>
      <c r="B201" s="19"/>
      <c r="C201" s="19"/>
      <c r="D201" s="95">
        <v>191</v>
      </c>
      <c r="E201" s="88" t="s">
        <v>196</v>
      </c>
      <c r="F201" s="89" t="s">
        <v>38</v>
      </c>
      <c r="G201" s="90" t="s">
        <v>197</v>
      </c>
      <c r="H201" s="90" t="s">
        <v>39</v>
      </c>
      <c r="I201" s="91" t="s">
        <v>399</v>
      </c>
      <c r="J201" s="92">
        <v>56</v>
      </c>
      <c r="K201" s="93">
        <v>56</v>
      </c>
      <c r="L201" s="93">
        <v>56</v>
      </c>
      <c r="M201" s="93">
        <v>56</v>
      </c>
      <c r="N201" s="94">
        <f t="shared" si="9"/>
        <v>56</v>
      </c>
      <c r="O201" s="94">
        <f aca="true" t="shared" si="10" ref="O201:O264">N201</f>
        <v>56</v>
      </c>
      <c r="P201" s="23">
        <f aca="true" t="shared" si="11" ref="P201:P264">N201</f>
        <v>56</v>
      </c>
      <c r="Q201" s="15"/>
      <c r="R201" s="3"/>
      <c r="S201" s="15"/>
      <c r="T201" s="15"/>
      <c r="W201" s="15"/>
      <c r="X201" s="15"/>
      <c r="Y201" s="15"/>
      <c r="Z201" s="15"/>
    </row>
    <row r="202" spans="1:26" ht="45" customHeight="1">
      <c r="A202" s="7"/>
      <c r="B202" s="19"/>
      <c r="C202" s="19"/>
      <c r="D202" s="95">
        <v>192</v>
      </c>
      <c r="E202" s="88" t="s">
        <v>196</v>
      </c>
      <c r="F202" s="89" t="s">
        <v>38</v>
      </c>
      <c r="G202" s="90" t="s">
        <v>205</v>
      </c>
      <c r="H202" s="90" t="s">
        <v>39</v>
      </c>
      <c r="I202" s="91" t="s">
        <v>416</v>
      </c>
      <c r="J202" s="92">
        <v>20</v>
      </c>
      <c r="K202" s="93">
        <v>20</v>
      </c>
      <c r="L202" s="93">
        <v>19</v>
      </c>
      <c r="M202" s="93">
        <v>19</v>
      </c>
      <c r="N202" s="94">
        <f t="shared" si="9"/>
        <v>20</v>
      </c>
      <c r="O202" s="94">
        <f t="shared" si="10"/>
        <v>20</v>
      </c>
      <c r="P202" s="23">
        <f t="shared" si="11"/>
        <v>20</v>
      </c>
      <c r="Q202" s="15"/>
      <c r="R202" s="3"/>
      <c r="S202" s="15"/>
      <c r="T202" s="15"/>
      <c r="W202" s="15"/>
      <c r="X202" s="15"/>
      <c r="Y202" s="15"/>
      <c r="Z202" s="15"/>
    </row>
    <row r="203" spans="1:26" ht="45" customHeight="1">
      <c r="A203" s="7"/>
      <c r="B203" s="19"/>
      <c r="C203" s="19"/>
      <c r="D203" s="95">
        <v>193</v>
      </c>
      <c r="E203" s="88" t="s">
        <v>196</v>
      </c>
      <c r="F203" s="89" t="s">
        <v>38</v>
      </c>
      <c r="G203" s="90" t="s">
        <v>197</v>
      </c>
      <c r="H203" s="90" t="s">
        <v>39</v>
      </c>
      <c r="I203" s="91" t="s">
        <v>416</v>
      </c>
      <c r="J203" s="92">
        <v>22</v>
      </c>
      <c r="K203" s="93">
        <v>22</v>
      </c>
      <c r="L203" s="93">
        <v>8</v>
      </c>
      <c r="M203" s="93">
        <v>25</v>
      </c>
      <c r="N203" s="94">
        <f t="shared" si="9"/>
        <v>19</v>
      </c>
      <c r="O203" s="94">
        <f t="shared" si="10"/>
        <v>19</v>
      </c>
      <c r="P203" s="23">
        <f t="shared" si="11"/>
        <v>19</v>
      </c>
      <c r="Q203" s="15"/>
      <c r="R203" s="3"/>
      <c r="S203" s="15"/>
      <c r="T203" s="15"/>
      <c r="W203" s="15"/>
      <c r="X203" s="15"/>
      <c r="Y203" s="15"/>
      <c r="Z203" s="15"/>
    </row>
    <row r="204" spans="1:26" ht="45" customHeight="1">
      <c r="A204" s="7"/>
      <c r="B204" s="19"/>
      <c r="C204" s="19"/>
      <c r="D204" s="95">
        <v>194</v>
      </c>
      <c r="E204" s="88" t="s">
        <v>196</v>
      </c>
      <c r="F204" s="89" t="s">
        <v>38</v>
      </c>
      <c r="G204" s="90" t="s">
        <v>197</v>
      </c>
      <c r="H204" s="90" t="s">
        <v>39</v>
      </c>
      <c r="I204" s="91" t="s">
        <v>427</v>
      </c>
      <c r="J204" s="92">
        <v>34</v>
      </c>
      <c r="K204" s="93">
        <v>34</v>
      </c>
      <c r="L204" s="93">
        <v>28</v>
      </c>
      <c r="M204" s="93">
        <v>45</v>
      </c>
      <c r="N204" s="94">
        <f t="shared" si="9"/>
        <v>35</v>
      </c>
      <c r="O204" s="94">
        <f t="shared" si="10"/>
        <v>35</v>
      </c>
      <c r="P204" s="23">
        <f t="shared" si="11"/>
        <v>35</v>
      </c>
      <c r="Q204" s="15"/>
      <c r="R204" s="3"/>
      <c r="S204" s="15"/>
      <c r="T204" s="15"/>
      <c r="W204" s="15"/>
      <c r="X204" s="15"/>
      <c r="Y204" s="15"/>
      <c r="Z204" s="15"/>
    </row>
    <row r="205" spans="1:26" ht="45" customHeight="1">
      <c r="A205" s="7"/>
      <c r="B205" s="19"/>
      <c r="C205" s="19"/>
      <c r="D205" s="95">
        <v>195</v>
      </c>
      <c r="E205" s="88" t="s">
        <v>196</v>
      </c>
      <c r="F205" s="89" t="s">
        <v>38</v>
      </c>
      <c r="G205" s="90" t="s">
        <v>197</v>
      </c>
      <c r="H205" s="90" t="s">
        <v>39</v>
      </c>
      <c r="I205" s="91" t="s">
        <v>425</v>
      </c>
      <c r="J205" s="92">
        <v>75</v>
      </c>
      <c r="K205" s="93">
        <v>75</v>
      </c>
      <c r="L205" s="93">
        <v>62</v>
      </c>
      <c r="M205" s="93">
        <v>79</v>
      </c>
      <c r="N205" s="94">
        <f t="shared" si="9"/>
        <v>73</v>
      </c>
      <c r="O205" s="94">
        <f t="shared" si="10"/>
        <v>73</v>
      </c>
      <c r="P205" s="23">
        <f t="shared" si="11"/>
        <v>73</v>
      </c>
      <c r="Q205" s="15"/>
      <c r="R205" s="3"/>
      <c r="S205" s="15"/>
      <c r="T205" s="15"/>
      <c r="W205" s="15"/>
      <c r="X205" s="15"/>
      <c r="Y205" s="15"/>
      <c r="Z205" s="15"/>
    </row>
    <row r="206" spans="1:26" ht="45" customHeight="1">
      <c r="A206" s="7"/>
      <c r="B206" s="19"/>
      <c r="C206" s="19"/>
      <c r="D206" s="95">
        <v>196</v>
      </c>
      <c r="E206" s="88" t="s">
        <v>196</v>
      </c>
      <c r="F206" s="89" t="s">
        <v>38</v>
      </c>
      <c r="G206" s="90" t="s">
        <v>206</v>
      </c>
      <c r="H206" s="90" t="s">
        <v>39</v>
      </c>
      <c r="I206" s="91" t="s">
        <v>393</v>
      </c>
      <c r="J206" s="92">
        <v>27</v>
      </c>
      <c r="K206" s="93">
        <v>26</v>
      </c>
      <c r="L206" s="93">
        <v>33</v>
      </c>
      <c r="M206" s="93">
        <v>49</v>
      </c>
      <c r="N206" s="94">
        <f t="shared" si="9"/>
        <v>34</v>
      </c>
      <c r="O206" s="94">
        <f t="shared" si="10"/>
        <v>34</v>
      </c>
      <c r="P206" s="23">
        <f t="shared" si="11"/>
        <v>34</v>
      </c>
      <c r="Q206" s="15"/>
      <c r="R206" s="3"/>
      <c r="S206" s="15"/>
      <c r="T206" s="15"/>
      <c r="W206" s="15"/>
      <c r="X206" s="15"/>
      <c r="Y206" s="15"/>
      <c r="Z206" s="15"/>
    </row>
    <row r="207" spans="1:26" ht="45" customHeight="1">
      <c r="A207" s="7">
        <v>11</v>
      </c>
      <c r="B207" s="19" t="s">
        <v>207</v>
      </c>
      <c r="C207" s="19" t="s">
        <v>160</v>
      </c>
      <c r="D207" s="95">
        <v>197</v>
      </c>
      <c r="E207" s="88" t="s">
        <v>33</v>
      </c>
      <c r="F207" s="89" t="s">
        <v>34</v>
      </c>
      <c r="G207" s="90" t="s">
        <v>69</v>
      </c>
      <c r="H207" s="90" t="s">
        <v>36</v>
      </c>
      <c r="I207" s="91" t="s">
        <v>413</v>
      </c>
      <c r="J207" s="92">
        <v>118</v>
      </c>
      <c r="K207" s="93">
        <v>115</v>
      </c>
      <c r="L207" s="93">
        <v>102</v>
      </c>
      <c r="M207" s="93">
        <v>108</v>
      </c>
      <c r="N207" s="94">
        <f t="shared" si="9"/>
        <v>111</v>
      </c>
      <c r="O207" s="94">
        <f t="shared" si="10"/>
        <v>111</v>
      </c>
      <c r="P207" s="23">
        <f t="shared" si="11"/>
        <v>111</v>
      </c>
      <c r="Q207" s="15"/>
      <c r="R207" s="3"/>
      <c r="S207" s="15"/>
      <c r="T207" s="15"/>
      <c r="W207" s="15"/>
      <c r="X207" s="15"/>
      <c r="Y207" s="15"/>
      <c r="Z207" s="15"/>
    </row>
    <row r="208" spans="1:26" ht="45" customHeight="1">
      <c r="A208" s="7"/>
      <c r="B208" s="19"/>
      <c r="C208" s="19"/>
      <c r="D208" s="95">
        <v>198</v>
      </c>
      <c r="E208" s="88" t="s">
        <v>33</v>
      </c>
      <c r="F208" s="89" t="s">
        <v>34</v>
      </c>
      <c r="G208" s="90" t="s">
        <v>69</v>
      </c>
      <c r="H208" s="90" t="s">
        <v>36</v>
      </c>
      <c r="I208" s="91" t="s">
        <v>412</v>
      </c>
      <c r="J208" s="92">
        <v>57</v>
      </c>
      <c r="K208" s="93">
        <v>55</v>
      </c>
      <c r="L208" s="93">
        <v>59</v>
      </c>
      <c r="M208" s="93">
        <v>69</v>
      </c>
      <c r="N208" s="94">
        <f t="shared" si="9"/>
        <v>60</v>
      </c>
      <c r="O208" s="94">
        <f t="shared" si="10"/>
        <v>60</v>
      </c>
      <c r="P208" s="23">
        <f t="shared" si="11"/>
        <v>60</v>
      </c>
      <c r="Q208" s="15"/>
      <c r="R208" s="3"/>
      <c r="S208" s="15"/>
      <c r="T208" s="15"/>
      <c r="W208" s="15"/>
      <c r="X208" s="15"/>
      <c r="Y208" s="15"/>
      <c r="Z208" s="15"/>
    </row>
    <row r="209" spans="1:26" ht="45" customHeight="1">
      <c r="A209" s="7"/>
      <c r="B209" s="19"/>
      <c r="C209" s="19"/>
      <c r="D209" s="95">
        <v>199</v>
      </c>
      <c r="E209" s="88" t="s">
        <v>33</v>
      </c>
      <c r="F209" s="89" t="s">
        <v>34</v>
      </c>
      <c r="G209" s="90" t="s">
        <v>69</v>
      </c>
      <c r="H209" s="90" t="s">
        <v>39</v>
      </c>
      <c r="I209" s="91" t="s">
        <v>410</v>
      </c>
      <c r="J209" s="92">
        <v>50</v>
      </c>
      <c r="K209" s="93">
        <v>49</v>
      </c>
      <c r="L209" s="93">
        <v>28</v>
      </c>
      <c r="M209" s="93">
        <v>42</v>
      </c>
      <c r="N209" s="94">
        <f t="shared" si="9"/>
        <v>42</v>
      </c>
      <c r="O209" s="94">
        <f t="shared" si="10"/>
        <v>42</v>
      </c>
      <c r="P209" s="23">
        <f t="shared" si="11"/>
        <v>42</v>
      </c>
      <c r="Q209" s="15"/>
      <c r="R209" s="3"/>
      <c r="S209" s="15"/>
      <c r="T209" s="15"/>
      <c r="W209" s="15"/>
      <c r="X209" s="15"/>
      <c r="Y209" s="15"/>
      <c r="Z209" s="15"/>
    </row>
    <row r="210" spans="1:26" ht="45" customHeight="1">
      <c r="A210" s="7">
        <v>11</v>
      </c>
      <c r="B210" s="19" t="s">
        <v>208</v>
      </c>
      <c r="C210" s="19" t="s">
        <v>209</v>
      </c>
      <c r="D210" s="95">
        <v>200</v>
      </c>
      <c r="E210" s="88" t="s">
        <v>33</v>
      </c>
      <c r="F210" s="89" t="s">
        <v>34</v>
      </c>
      <c r="G210" s="90" t="s">
        <v>134</v>
      </c>
      <c r="H210" s="90" t="s">
        <v>36</v>
      </c>
      <c r="I210" s="91" t="s">
        <v>413</v>
      </c>
      <c r="J210" s="92">
        <v>43</v>
      </c>
      <c r="K210" s="93">
        <v>40</v>
      </c>
      <c r="L210" s="93">
        <v>35</v>
      </c>
      <c r="M210" s="93">
        <v>41</v>
      </c>
      <c r="N210" s="94">
        <f t="shared" si="9"/>
        <v>40</v>
      </c>
      <c r="O210" s="94">
        <f t="shared" si="10"/>
        <v>40</v>
      </c>
      <c r="P210" s="23">
        <f t="shared" si="11"/>
        <v>40</v>
      </c>
      <c r="Q210" s="15"/>
      <c r="R210" s="3"/>
      <c r="S210" s="15"/>
      <c r="T210" s="15"/>
      <c r="W210" s="15"/>
      <c r="X210" s="15"/>
      <c r="Y210" s="15"/>
      <c r="Z210" s="15"/>
    </row>
    <row r="211" spans="1:26" ht="56.25" customHeight="1">
      <c r="A211" s="7"/>
      <c r="B211" s="19"/>
      <c r="C211" s="19"/>
      <c r="D211" s="95">
        <v>201</v>
      </c>
      <c r="E211" s="88" t="s">
        <v>33</v>
      </c>
      <c r="F211" s="89" t="s">
        <v>34</v>
      </c>
      <c r="G211" s="90" t="s">
        <v>134</v>
      </c>
      <c r="H211" s="90" t="s">
        <v>36</v>
      </c>
      <c r="I211" s="91" t="s">
        <v>411</v>
      </c>
      <c r="J211" s="92">
        <v>91</v>
      </c>
      <c r="K211" s="93">
        <v>90</v>
      </c>
      <c r="L211" s="93">
        <v>92</v>
      </c>
      <c r="M211" s="93">
        <v>95</v>
      </c>
      <c r="N211" s="94">
        <f t="shared" si="9"/>
        <v>92</v>
      </c>
      <c r="O211" s="94">
        <f t="shared" si="10"/>
        <v>92</v>
      </c>
      <c r="P211" s="23">
        <f t="shared" si="11"/>
        <v>92</v>
      </c>
      <c r="Q211" s="15"/>
      <c r="R211" s="3"/>
      <c r="S211" s="15"/>
      <c r="T211" s="15"/>
      <c r="W211" s="15"/>
      <c r="X211" s="15"/>
      <c r="Y211" s="15"/>
      <c r="Z211" s="15"/>
    </row>
    <row r="212" spans="1:26" ht="45" customHeight="1">
      <c r="A212" s="7"/>
      <c r="B212" s="19"/>
      <c r="C212" s="19"/>
      <c r="D212" s="95">
        <v>202</v>
      </c>
      <c r="E212" s="88" t="s">
        <v>33</v>
      </c>
      <c r="F212" s="89" t="s">
        <v>34</v>
      </c>
      <c r="G212" s="90" t="s">
        <v>134</v>
      </c>
      <c r="H212" s="90" t="s">
        <v>36</v>
      </c>
      <c r="I212" s="91" t="s">
        <v>412</v>
      </c>
      <c r="J212" s="92">
        <v>29</v>
      </c>
      <c r="K212" s="93">
        <v>27</v>
      </c>
      <c r="L212" s="93">
        <v>15</v>
      </c>
      <c r="M212" s="93">
        <v>14</v>
      </c>
      <c r="N212" s="94">
        <f t="shared" si="9"/>
        <v>21</v>
      </c>
      <c r="O212" s="94">
        <f t="shared" si="10"/>
        <v>21</v>
      </c>
      <c r="P212" s="23">
        <f t="shared" si="11"/>
        <v>21</v>
      </c>
      <c r="Q212" s="15"/>
      <c r="R212" s="3"/>
      <c r="S212" s="15"/>
      <c r="T212" s="15"/>
      <c r="W212" s="15"/>
      <c r="X212" s="15"/>
      <c r="Y212" s="15"/>
      <c r="Z212" s="15"/>
    </row>
    <row r="213" spans="1:26" ht="45" customHeight="1">
      <c r="A213" s="7">
        <v>11</v>
      </c>
      <c r="B213" s="19" t="s">
        <v>210</v>
      </c>
      <c r="C213" s="25" t="s">
        <v>198</v>
      </c>
      <c r="D213" s="95">
        <v>203</v>
      </c>
      <c r="E213" s="88" t="s">
        <v>196</v>
      </c>
      <c r="F213" s="89" t="s">
        <v>38</v>
      </c>
      <c r="G213" s="90" t="s">
        <v>211</v>
      </c>
      <c r="H213" s="90" t="s">
        <v>39</v>
      </c>
      <c r="I213" s="91" t="s">
        <v>419</v>
      </c>
      <c r="J213" s="92">
        <v>75</v>
      </c>
      <c r="K213" s="93">
        <v>73</v>
      </c>
      <c r="L213" s="93">
        <v>57</v>
      </c>
      <c r="M213" s="93">
        <v>72</v>
      </c>
      <c r="N213" s="94">
        <f t="shared" si="9"/>
        <v>69</v>
      </c>
      <c r="O213" s="94">
        <f t="shared" si="10"/>
        <v>69</v>
      </c>
      <c r="P213" s="23">
        <f t="shared" si="11"/>
        <v>69</v>
      </c>
      <c r="Q213" s="15"/>
      <c r="R213" s="3"/>
      <c r="S213" s="15"/>
      <c r="T213" s="15"/>
      <c r="W213" s="15"/>
      <c r="X213" s="15"/>
      <c r="Y213" s="15"/>
      <c r="Z213" s="15"/>
    </row>
    <row r="214" spans="1:26" ht="56.25" customHeight="1">
      <c r="A214" s="7"/>
      <c r="B214" s="19"/>
      <c r="C214" s="25"/>
      <c r="D214" s="95">
        <v>204</v>
      </c>
      <c r="E214" s="88" t="s">
        <v>196</v>
      </c>
      <c r="F214" s="89" t="s">
        <v>38</v>
      </c>
      <c r="G214" s="90" t="s">
        <v>212</v>
      </c>
      <c r="H214" s="90" t="s">
        <v>39</v>
      </c>
      <c r="I214" s="91" t="s">
        <v>402</v>
      </c>
      <c r="J214" s="92">
        <v>50</v>
      </c>
      <c r="K214" s="93">
        <v>50</v>
      </c>
      <c r="L214" s="93">
        <v>22</v>
      </c>
      <c r="M214" s="93">
        <v>22</v>
      </c>
      <c r="N214" s="94">
        <f t="shared" si="9"/>
        <v>36</v>
      </c>
      <c r="O214" s="94">
        <f t="shared" si="10"/>
        <v>36</v>
      </c>
      <c r="P214" s="23">
        <f t="shared" si="11"/>
        <v>36</v>
      </c>
      <c r="Q214" s="15"/>
      <c r="R214" s="3"/>
      <c r="S214" s="15"/>
      <c r="T214" s="15"/>
      <c r="W214" s="15"/>
      <c r="X214" s="15"/>
      <c r="Y214" s="15"/>
      <c r="Z214" s="15"/>
    </row>
    <row r="215" spans="1:26" ht="45" customHeight="1">
      <c r="A215" s="7"/>
      <c r="B215" s="19"/>
      <c r="C215" s="25"/>
      <c r="D215" s="95">
        <v>205</v>
      </c>
      <c r="E215" s="88" t="s">
        <v>33</v>
      </c>
      <c r="F215" s="89" t="s">
        <v>38</v>
      </c>
      <c r="G215" s="90" t="s">
        <v>213</v>
      </c>
      <c r="H215" s="90" t="s">
        <v>39</v>
      </c>
      <c r="I215" s="91" t="s">
        <v>419</v>
      </c>
      <c r="J215" s="92">
        <v>45</v>
      </c>
      <c r="K215" s="93">
        <v>43</v>
      </c>
      <c r="L215" s="93">
        <v>43</v>
      </c>
      <c r="M215" s="93">
        <v>42</v>
      </c>
      <c r="N215" s="94">
        <f>ROUND((J215+K215+L215+M215)/4,0)</f>
        <v>43</v>
      </c>
      <c r="O215" s="94">
        <f t="shared" si="10"/>
        <v>43</v>
      </c>
      <c r="P215" s="23">
        <f t="shared" si="11"/>
        <v>43</v>
      </c>
      <c r="Q215" s="15"/>
      <c r="R215" s="3"/>
      <c r="S215" s="15"/>
      <c r="T215" s="15"/>
      <c r="W215" s="15"/>
      <c r="X215" s="15"/>
      <c r="Y215" s="15"/>
      <c r="Z215" s="15"/>
    </row>
    <row r="216" spans="1:26" ht="45" customHeight="1">
      <c r="A216" s="7"/>
      <c r="B216" s="19"/>
      <c r="C216" s="19"/>
      <c r="D216" s="95">
        <v>206</v>
      </c>
      <c r="E216" s="88" t="s">
        <v>196</v>
      </c>
      <c r="F216" s="89" t="s">
        <v>38</v>
      </c>
      <c r="G216" s="90" t="s">
        <v>212</v>
      </c>
      <c r="H216" s="90" t="s">
        <v>39</v>
      </c>
      <c r="I216" s="91" t="s">
        <v>400</v>
      </c>
      <c r="J216" s="92">
        <v>19</v>
      </c>
      <c r="K216" s="93">
        <v>19</v>
      </c>
      <c r="L216" s="93">
        <v>19</v>
      </c>
      <c r="M216" s="93">
        <v>19</v>
      </c>
      <c r="N216" s="94">
        <f t="shared" si="9"/>
        <v>19</v>
      </c>
      <c r="O216" s="94">
        <v>2</v>
      </c>
      <c r="P216" s="23">
        <v>0</v>
      </c>
      <c r="Q216" s="15"/>
      <c r="R216" s="3"/>
      <c r="S216" s="15"/>
      <c r="T216" s="15"/>
      <c r="W216" s="15"/>
      <c r="X216" s="15"/>
      <c r="Y216" s="15"/>
      <c r="Z216" s="15"/>
    </row>
    <row r="217" spans="1:26" ht="45" customHeight="1">
      <c r="A217" s="7"/>
      <c r="B217" s="19"/>
      <c r="C217" s="19"/>
      <c r="D217" s="95">
        <v>207</v>
      </c>
      <c r="E217" s="88" t="s">
        <v>196</v>
      </c>
      <c r="F217" s="89" t="s">
        <v>38</v>
      </c>
      <c r="G217" s="90" t="s">
        <v>212</v>
      </c>
      <c r="H217" s="90" t="s">
        <v>39</v>
      </c>
      <c r="I217" s="91" t="s">
        <v>396</v>
      </c>
      <c r="J217" s="92">
        <v>2</v>
      </c>
      <c r="K217" s="93">
        <v>2</v>
      </c>
      <c r="L217" s="93">
        <v>2</v>
      </c>
      <c r="M217" s="93">
        <v>2</v>
      </c>
      <c r="N217" s="94">
        <f t="shared" si="9"/>
        <v>2</v>
      </c>
      <c r="O217" s="94">
        <f t="shared" si="10"/>
        <v>2</v>
      </c>
      <c r="P217" s="23">
        <f t="shared" si="11"/>
        <v>2</v>
      </c>
      <c r="Q217" s="15"/>
      <c r="R217" s="3"/>
      <c r="S217" s="15"/>
      <c r="T217" s="15"/>
      <c r="W217" s="15"/>
      <c r="X217" s="15"/>
      <c r="Y217" s="15"/>
      <c r="Z217" s="15"/>
    </row>
    <row r="218" spans="1:26" ht="45" customHeight="1">
      <c r="A218" s="7"/>
      <c r="B218" s="19"/>
      <c r="C218" s="19"/>
      <c r="D218" s="95">
        <v>208</v>
      </c>
      <c r="E218" s="88" t="s">
        <v>196</v>
      </c>
      <c r="F218" s="89" t="s">
        <v>149</v>
      </c>
      <c r="G218" s="90" t="s">
        <v>434</v>
      </c>
      <c r="H218" s="90" t="s">
        <v>39</v>
      </c>
      <c r="I218" s="91" t="s">
        <v>407</v>
      </c>
      <c r="J218" s="92">
        <v>18</v>
      </c>
      <c r="K218" s="93">
        <v>18</v>
      </c>
      <c r="L218" s="93">
        <v>25</v>
      </c>
      <c r="M218" s="93">
        <v>37</v>
      </c>
      <c r="N218" s="94">
        <f t="shared" si="9"/>
        <v>25</v>
      </c>
      <c r="O218" s="94">
        <f t="shared" si="10"/>
        <v>25</v>
      </c>
      <c r="P218" s="23">
        <f t="shared" si="11"/>
        <v>25</v>
      </c>
      <c r="Q218" s="15"/>
      <c r="R218" s="3"/>
      <c r="S218" s="15"/>
      <c r="T218" s="15"/>
      <c r="W218" s="15"/>
      <c r="X218" s="15"/>
      <c r="Y218" s="15"/>
      <c r="Z218" s="15"/>
    </row>
    <row r="219" spans="1:26" ht="45" customHeight="1">
      <c r="A219" s="7"/>
      <c r="B219" s="19"/>
      <c r="C219" s="19"/>
      <c r="D219" s="95">
        <v>209</v>
      </c>
      <c r="E219" s="88" t="s">
        <v>196</v>
      </c>
      <c r="F219" s="89" t="s">
        <v>38</v>
      </c>
      <c r="G219" s="90" t="s">
        <v>206</v>
      </c>
      <c r="H219" s="90" t="s">
        <v>39</v>
      </c>
      <c r="I219" s="91" t="s">
        <v>407</v>
      </c>
      <c r="J219" s="92">
        <v>14</v>
      </c>
      <c r="K219" s="93">
        <v>14</v>
      </c>
      <c r="L219" s="93">
        <v>21</v>
      </c>
      <c r="M219" s="93">
        <v>33</v>
      </c>
      <c r="N219" s="94">
        <f t="shared" si="9"/>
        <v>21</v>
      </c>
      <c r="O219" s="94">
        <f t="shared" si="10"/>
        <v>21</v>
      </c>
      <c r="P219" s="23">
        <f t="shared" si="11"/>
        <v>21</v>
      </c>
      <c r="Q219" s="15"/>
      <c r="R219" s="3"/>
      <c r="S219" s="15"/>
      <c r="T219" s="15"/>
      <c r="W219" s="15"/>
      <c r="X219" s="15"/>
      <c r="Y219" s="15"/>
      <c r="Z219" s="15"/>
    </row>
    <row r="220" spans="1:26" ht="45" customHeight="1">
      <c r="A220" s="7"/>
      <c r="B220" s="19"/>
      <c r="C220" s="19"/>
      <c r="D220" s="95">
        <v>210</v>
      </c>
      <c r="E220" s="88" t="s">
        <v>196</v>
      </c>
      <c r="F220" s="89" t="s">
        <v>38</v>
      </c>
      <c r="G220" s="90" t="s">
        <v>212</v>
      </c>
      <c r="H220" s="90" t="s">
        <v>39</v>
      </c>
      <c r="I220" s="91" t="s">
        <v>407</v>
      </c>
      <c r="J220" s="92">
        <v>9</v>
      </c>
      <c r="K220" s="93">
        <v>9</v>
      </c>
      <c r="L220" s="93">
        <v>0</v>
      </c>
      <c r="M220" s="93">
        <v>0</v>
      </c>
      <c r="N220" s="94">
        <f t="shared" si="9"/>
        <v>5</v>
      </c>
      <c r="O220" s="94">
        <f t="shared" si="10"/>
        <v>5</v>
      </c>
      <c r="P220" s="23">
        <f t="shared" si="11"/>
        <v>5</v>
      </c>
      <c r="Q220" s="15"/>
      <c r="R220" s="3"/>
      <c r="S220" s="15"/>
      <c r="T220" s="15"/>
      <c r="W220" s="15"/>
      <c r="X220" s="15"/>
      <c r="Y220" s="15"/>
      <c r="Z220" s="15"/>
    </row>
    <row r="221" spans="1:26" ht="45" customHeight="1">
      <c r="A221" s="7"/>
      <c r="B221" s="19"/>
      <c r="C221" s="19"/>
      <c r="D221" s="95">
        <v>211</v>
      </c>
      <c r="E221" s="88" t="s">
        <v>196</v>
      </c>
      <c r="F221" s="89" t="s">
        <v>38</v>
      </c>
      <c r="G221" s="90" t="s">
        <v>212</v>
      </c>
      <c r="H221" s="90" t="s">
        <v>39</v>
      </c>
      <c r="I221" s="91" t="s">
        <v>417</v>
      </c>
      <c r="J221" s="92">
        <v>18</v>
      </c>
      <c r="K221" s="93">
        <v>18</v>
      </c>
      <c r="L221" s="93">
        <v>18</v>
      </c>
      <c r="M221" s="93">
        <v>18</v>
      </c>
      <c r="N221" s="94">
        <f t="shared" si="9"/>
        <v>18</v>
      </c>
      <c r="O221" s="94">
        <v>9</v>
      </c>
      <c r="P221" s="23">
        <v>0</v>
      </c>
      <c r="Q221" s="15"/>
      <c r="R221" s="3"/>
      <c r="S221" s="15"/>
      <c r="T221" s="15"/>
      <c r="W221" s="15"/>
      <c r="X221" s="15"/>
      <c r="Y221" s="15"/>
      <c r="Z221" s="15"/>
    </row>
    <row r="222" spans="1:26" ht="45" customHeight="1">
      <c r="A222" s="7"/>
      <c r="B222" s="19"/>
      <c r="C222" s="19"/>
      <c r="D222" s="95">
        <v>212</v>
      </c>
      <c r="E222" s="88" t="s">
        <v>196</v>
      </c>
      <c r="F222" s="89" t="s">
        <v>38</v>
      </c>
      <c r="G222" s="90" t="s">
        <v>206</v>
      </c>
      <c r="H222" s="90" t="s">
        <v>39</v>
      </c>
      <c r="I222" s="91" t="s">
        <v>419</v>
      </c>
      <c r="J222" s="92">
        <v>105</v>
      </c>
      <c r="K222" s="93">
        <v>103</v>
      </c>
      <c r="L222" s="93">
        <v>89</v>
      </c>
      <c r="M222" s="93">
        <v>105</v>
      </c>
      <c r="N222" s="94">
        <v>101</v>
      </c>
      <c r="O222" s="94">
        <f t="shared" si="10"/>
        <v>101</v>
      </c>
      <c r="P222" s="23">
        <f t="shared" si="11"/>
        <v>101</v>
      </c>
      <c r="Q222" s="15"/>
      <c r="R222" s="3"/>
      <c r="S222" s="15"/>
      <c r="T222" s="15"/>
      <c r="W222" s="15"/>
      <c r="X222" s="15"/>
      <c r="Y222" s="15"/>
      <c r="Z222" s="15"/>
    </row>
    <row r="223" spans="1:26" ht="45" customHeight="1">
      <c r="A223" s="7"/>
      <c r="B223" s="19"/>
      <c r="C223" s="19"/>
      <c r="D223" s="95">
        <v>213</v>
      </c>
      <c r="E223" s="88" t="s">
        <v>196</v>
      </c>
      <c r="F223" s="89" t="s">
        <v>38</v>
      </c>
      <c r="G223" s="90" t="s">
        <v>212</v>
      </c>
      <c r="H223" s="90" t="s">
        <v>39</v>
      </c>
      <c r="I223" s="91" t="s">
        <v>420</v>
      </c>
      <c r="J223" s="92">
        <v>14</v>
      </c>
      <c r="K223" s="93">
        <v>13</v>
      </c>
      <c r="L223" s="93">
        <v>13</v>
      </c>
      <c r="M223" s="93">
        <v>13</v>
      </c>
      <c r="N223" s="94">
        <f>ROUND((J223+K223+L223+M223)/4,0)</f>
        <v>13</v>
      </c>
      <c r="O223" s="94">
        <f>N223</f>
        <v>13</v>
      </c>
      <c r="P223" s="23">
        <f>N223</f>
        <v>13</v>
      </c>
      <c r="Q223" s="15"/>
      <c r="R223" s="3"/>
      <c r="S223" s="15"/>
      <c r="T223" s="15"/>
      <c r="W223" s="15"/>
      <c r="X223" s="15"/>
      <c r="Y223" s="15"/>
      <c r="Z223" s="15"/>
    </row>
    <row r="224" spans="1:26" ht="45" customHeight="1">
      <c r="A224" s="7"/>
      <c r="B224" s="19"/>
      <c r="C224" s="19"/>
      <c r="D224" s="95">
        <v>214</v>
      </c>
      <c r="E224" s="88" t="s">
        <v>196</v>
      </c>
      <c r="F224" s="89" t="s">
        <v>38</v>
      </c>
      <c r="G224" s="90" t="s">
        <v>269</v>
      </c>
      <c r="H224" s="90" t="s">
        <v>39</v>
      </c>
      <c r="I224" s="91" t="s">
        <v>420</v>
      </c>
      <c r="J224" s="92">
        <v>0</v>
      </c>
      <c r="K224" s="93">
        <v>0</v>
      </c>
      <c r="L224" s="93">
        <v>6</v>
      </c>
      <c r="M224" s="93">
        <v>19</v>
      </c>
      <c r="N224" s="94">
        <f t="shared" si="9"/>
        <v>6</v>
      </c>
      <c r="O224" s="94">
        <f t="shared" si="10"/>
        <v>6</v>
      </c>
      <c r="P224" s="23">
        <f t="shared" si="11"/>
        <v>6</v>
      </c>
      <c r="Q224" s="15"/>
      <c r="R224" s="3"/>
      <c r="S224" s="15"/>
      <c r="T224" s="15"/>
      <c r="W224" s="15"/>
      <c r="X224" s="15"/>
      <c r="Y224" s="15"/>
      <c r="Z224" s="15"/>
    </row>
    <row r="225" spans="1:26" ht="45" customHeight="1">
      <c r="A225" s="7">
        <v>11</v>
      </c>
      <c r="B225" s="19" t="s">
        <v>216</v>
      </c>
      <c r="C225" s="19" t="s">
        <v>217</v>
      </c>
      <c r="D225" s="95">
        <v>215</v>
      </c>
      <c r="E225" s="88" t="s">
        <v>196</v>
      </c>
      <c r="F225" s="89" t="s">
        <v>38</v>
      </c>
      <c r="G225" s="90" t="s">
        <v>218</v>
      </c>
      <c r="H225" s="90" t="s">
        <v>39</v>
      </c>
      <c r="I225" s="91" t="s">
        <v>425</v>
      </c>
      <c r="J225" s="92">
        <v>79</v>
      </c>
      <c r="K225" s="93">
        <v>79</v>
      </c>
      <c r="L225" s="93">
        <v>65</v>
      </c>
      <c r="M225" s="93">
        <v>82</v>
      </c>
      <c r="N225" s="94">
        <f t="shared" si="9"/>
        <v>76</v>
      </c>
      <c r="O225" s="94">
        <f t="shared" si="10"/>
        <v>76</v>
      </c>
      <c r="P225" s="23">
        <f t="shared" si="11"/>
        <v>76</v>
      </c>
      <c r="Q225" s="15"/>
      <c r="R225" s="3"/>
      <c r="S225" s="15"/>
      <c r="T225" s="15"/>
      <c r="W225" s="15"/>
      <c r="X225" s="15"/>
      <c r="Y225" s="15"/>
      <c r="Z225" s="15"/>
    </row>
    <row r="226" spans="1:26" ht="56.25" customHeight="1">
      <c r="A226" s="7">
        <v>11</v>
      </c>
      <c r="B226" s="19" t="s">
        <v>219</v>
      </c>
      <c r="C226" s="19" t="s">
        <v>220</v>
      </c>
      <c r="D226" s="95">
        <v>216</v>
      </c>
      <c r="E226" s="88" t="s">
        <v>196</v>
      </c>
      <c r="F226" s="89" t="s">
        <v>38</v>
      </c>
      <c r="G226" s="90" t="s">
        <v>221</v>
      </c>
      <c r="H226" s="90" t="s">
        <v>39</v>
      </c>
      <c r="I226" s="91" t="s">
        <v>422</v>
      </c>
      <c r="J226" s="92">
        <v>38</v>
      </c>
      <c r="K226" s="93">
        <v>38</v>
      </c>
      <c r="L226" s="93">
        <v>18</v>
      </c>
      <c r="M226" s="93">
        <v>18</v>
      </c>
      <c r="N226" s="94">
        <f t="shared" si="9"/>
        <v>28</v>
      </c>
      <c r="O226" s="94">
        <f t="shared" si="10"/>
        <v>28</v>
      </c>
      <c r="P226" s="23">
        <f t="shared" si="11"/>
        <v>28</v>
      </c>
      <c r="Q226" s="15"/>
      <c r="R226" s="3"/>
      <c r="S226" s="15"/>
      <c r="T226" s="15"/>
      <c r="W226" s="15"/>
      <c r="X226" s="15"/>
      <c r="Y226" s="15"/>
      <c r="Z226" s="15"/>
    </row>
    <row r="227" spans="1:26" ht="45" customHeight="1">
      <c r="A227" s="7"/>
      <c r="B227" s="19"/>
      <c r="C227" s="19"/>
      <c r="D227" s="95">
        <v>217</v>
      </c>
      <c r="E227" s="88" t="s">
        <v>196</v>
      </c>
      <c r="F227" s="89" t="s">
        <v>38</v>
      </c>
      <c r="G227" s="90" t="s">
        <v>202</v>
      </c>
      <c r="H227" s="90" t="s">
        <v>39</v>
      </c>
      <c r="I227" s="91" t="s">
        <v>416</v>
      </c>
      <c r="J227" s="92">
        <v>17</v>
      </c>
      <c r="K227" s="93">
        <v>17</v>
      </c>
      <c r="L227" s="93">
        <v>17</v>
      </c>
      <c r="M227" s="93">
        <v>17</v>
      </c>
      <c r="N227" s="94">
        <f t="shared" si="9"/>
        <v>17</v>
      </c>
      <c r="O227" s="94">
        <f t="shared" si="10"/>
        <v>17</v>
      </c>
      <c r="P227" s="23">
        <f t="shared" si="11"/>
        <v>17</v>
      </c>
      <c r="Q227" s="15"/>
      <c r="R227" s="3"/>
      <c r="S227" s="15"/>
      <c r="T227" s="15"/>
      <c r="W227" s="15"/>
      <c r="X227" s="15"/>
      <c r="Y227" s="15"/>
      <c r="Z227" s="15"/>
    </row>
    <row r="228" spans="1:26" ht="45" customHeight="1">
      <c r="A228" s="7">
        <v>11</v>
      </c>
      <c r="B228" s="19" t="s">
        <v>222</v>
      </c>
      <c r="C228" s="19" t="s">
        <v>220</v>
      </c>
      <c r="D228" s="95">
        <v>218</v>
      </c>
      <c r="E228" s="88" t="s">
        <v>196</v>
      </c>
      <c r="F228" s="89" t="s">
        <v>38</v>
      </c>
      <c r="G228" s="90" t="s">
        <v>223</v>
      </c>
      <c r="H228" s="90" t="s">
        <v>39</v>
      </c>
      <c r="I228" s="91" t="s">
        <v>416</v>
      </c>
      <c r="J228" s="92">
        <v>20</v>
      </c>
      <c r="K228" s="93">
        <f>21-1</f>
        <v>20</v>
      </c>
      <c r="L228" s="93">
        <v>8</v>
      </c>
      <c r="M228" s="93">
        <v>25</v>
      </c>
      <c r="N228" s="94">
        <f t="shared" si="9"/>
        <v>18</v>
      </c>
      <c r="O228" s="94">
        <f t="shared" si="10"/>
        <v>18</v>
      </c>
      <c r="P228" s="23">
        <f t="shared" si="11"/>
        <v>18</v>
      </c>
      <c r="Q228" s="15"/>
      <c r="R228" s="3"/>
      <c r="S228" s="15"/>
      <c r="T228" s="15"/>
      <c r="W228" s="15"/>
      <c r="X228" s="15"/>
      <c r="Y228" s="15"/>
      <c r="Z228" s="15"/>
    </row>
    <row r="229" spans="1:26" ht="45" customHeight="1">
      <c r="A229" s="7"/>
      <c r="B229" s="19"/>
      <c r="C229" s="19"/>
      <c r="D229" s="95">
        <v>219</v>
      </c>
      <c r="E229" s="88" t="s">
        <v>196</v>
      </c>
      <c r="F229" s="89" t="s">
        <v>38</v>
      </c>
      <c r="G229" s="90" t="s">
        <v>223</v>
      </c>
      <c r="H229" s="90" t="s">
        <v>39</v>
      </c>
      <c r="I229" s="91" t="s">
        <v>394</v>
      </c>
      <c r="J229" s="92">
        <v>43</v>
      </c>
      <c r="K229" s="93">
        <v>43</v>
      </c>
      <c r="L229" s="93">
        <v>40</v>
      </c>
      <c r="M229" s="93">
        <v>57</v>
      </c>
      <c r="N229" s="94">
        <f t="shared" si="9"/>
        <v>46</v>
      </c>
      <c r="O229" s="94">
        <f t="shared" si="10"/>
        <v>46</v>
      </c>
      <c r="P229" s="23">
        <f t="shared" si="11"/>
        <v>46</v>
      </c>
      <c r="Q229" s="15"/>
      <c r="R229" s="3"/>
      <c r="S229" s="15"/>
      <c r="T229" s="15"/>
      <c r="W229" s="15"/>
      <c r="X229" s="15"/>
      <c r="Y229" s="15"/>
      <c r="Z229" s="15"/>
    </row>
    <row r="230" spans="1:26" ht="45" customHeight="1">
      <c r="A230" s="7"/>
      <c r="B230" s="19"/>
      <c r="C230" s="19"/>
      <c r="D230" s="95">
        <v>220</v>
      </c>
      <c r="E230" s="88" t="s">
        <v>196</v>
      </c>
      <c r="F230" s="89" t="s">
        <v>38</v>
      </c>
      <c r="G230" s="90" t="s">
        <v>223</v>
      </c>
      <c r="H230" s="90" t="s">
        <v>39</v>
      </c>
      <c r="I230" s="91" t="s">
        <v>419</v>
      </c>
      <c r="J230" s="92">
        <v>14</v>
      </c>
      <c r="K230" s="93">
        <v>14</v>
      </c>
      <c r="L230" s="93">
        <v>8</v>
      </c>
      <c r="M230" s="93">
        <v>24</v>
      </c>
      <c r="N230" s="94">
        <f t="shared" si="9"/>
        <v>15</v>
      </c>
      <c r="O230" s="94">
        <f t="shared" si="10"/>
        <v>15</v>
      </c>
      <c r="P230" s="23">
        <f t="shared" si="11"/>
        <v>15</v>
      </c>
      <c r="Q230" s="15"/>
      <c r="R230" s="3"/>
      <c r="S230" s="15"/>
      <c r="T230" s="15"/>
      <c r="W230" s="15"/>
      <c r="X230" s="15"/>
      <c r="Y230" s="15"/>
      <c r="Z230" s="15"/>
    </row>
    <row r="231" spans="1:26" ht="45" customHeight="1">
      <c r="A231" s="7"/>
      <c r="B231" s="19"/>
      <c r="C231" s="19"/>
      <c r="D231" s="95">
        <v>221</v>
      </c>
      <c r="E231" s="88" t="s">
        <v>196</v>
      </c>
      <c r="F231" s="89" t="s">
        <v>38</v>
      </c>
      <c r="G231" s="90" t="s">
        <v>223</v>
      </c>
      <c r="H231" s="90" t="s">
        <v>39</v>
      </c>
      <c r="I231" s="91" t="s">
        <v>399</v>
      </c>
      <c r="J231" s="92">
        <v>16</v>
      </c>
      <c r="K231" s="93">
        <v>16</v>
      </c>
      <c r="L231" s="93">
        <v>24</v>
      </c>
      <c r="M231" s="93">
        <v>41</v>
      </c>
      <c r="N231" s="94">
        <f t="shared" si="9"/>
        <v>24</v>
      </c>
      <c r="O231" s="94">
        <f t="shared" si="10"/>
        <v>24</v>
      </c>
      <c r="P231" s="23">
        <f t="shared" si="11"/>
        <v>24</v>
      </c>
      <c r="Q231" s="15"/>
      <c r="R231" s="3"/>
      <c r="S231" s="15"/>
      <c r="T231" s="15"/>
      <c r="W231" s="15"/>
      <c r="X231" s="15"/>
      <c r="Y231" s="15"/>
      <c r="Z231" s="15"/>
    </row>
    <row r="232" spans="1:26" ht="45" customHeight="1">
      <c r="A232" s="7">
        <v>11</v>
      </c>
      <c r="B232" s="19" t="s">
        <v>224</v>
      </c>
      <c r="C232" s="19" t="s">
        <v>225</v>
      </c>
      <c r="D232" s="95">
        <v>222</v>
      </c>
      <c r="E232" s="88" t="s">
        <v>33</v>
      </c>
      <c r="F232" s="89" t="s">
        <v>34</v>
      </c>
      <c r="G232" s="90" t="s">
        <v>124</v>
      </c>
      <c r="H232" s="90" t="s">
        <v>36</v>
      </c>
      <c r="I232" s="91" t="s">
        <v>393</v>
      </c>
      <c r="J232" s="92">
        <v>35</v>
      </c>
      <c r="K232" s="93">
        <v>31</v>
      </c>
      <c r="L232" s="93">
        <v>24</v>
      </c>
      <c r="M232" s="93">
        <v>22</v>
      </c>
      <c r="N232" s="94">
        <f t="shared" si="9"/>
        <v>28</v>
      </c>
      <c r="O232" s="94">
        <f t="shared" si="10"/>
        <v>28</v>
      </c>
      <c r="P232" s="23">
        <f t="shared" si="11"/>
        <v>28</v>
      </c>
      <c r="Q232" s="15"/>
      <c r="R232" s="3"/>
      <c r="S232" s="15"/>
      <c r="T232" s="15"/>
      <c r="W232" s="15"/>
      <c r="X232" s="15"/>
      <c r="Y232" s="15"/>
      <c r="Z232" s="15"/>
    </row>
    <row r="233" spans="1:26" ht="45" customHeight="1">
      <c r="A233" s="7"/>
      <c r="B233" s="19"/>
      <c r="C233" s="19"/>
      <c r="D233" s="95">
        <v>223</v>
      </c>
      <c r="E233" s="88" t="s">
        <v>196</v>
      </c>
      <c r="F233" s="89" t="s">
        <v>38</v>
      </c>
      <c r="G233" s="90" t="s">
        <v>226</v>
      </c>
      <c r="H233" s="90" t="s">
        <v>39</v>
      </c>
      <c r="I233" s="91" t="s">
        <v>398</v>
      </c>
      <c r="J233" s="92">
        <v>23</v>
      </c>
      <c r="K233" s="93">
        <v>23</v>
      </c>
      <c r="L233" s="93">
        <v>0</v>
      </c>
      <c r="M233" s="93">
        <v>0</v>
      </c>
      <c r="N233" s="94">
        <f t="shared" si="9"/>
        <v>12</v>
      </c>
      <c r="O233" s="94">
        <v>0</v>
      </c>
      <c r="P233" s="23">
        <v>0</v>
      </c>
      <c r="Q233" s="15"/>
      <c r="R233" s="3"/>
      <c r="S233" s="15"/>
      <c r="T233" s="15"/>
      <c r="W233" s="15"/>
      <c r="X233" s="15"/>
      <c r="Y233" s="15"/>
      <c r="Z233" s="15"/>
    </row>
    <row r="234" spans="1:26" ht="56.25" customHeight="1">
      <c r="A234" s="7">
        <v>11</v>
      </c>
      <c r="B234" s="19" t="s">
        <v>227</v>
      </c>
      <c r="C234" s="25" t="s">
        <v>228</v>
      </c>
      <c r="D234" s="95">
        <v>224</v>
      </c>
      <c r="E234" s="88" t="s">
        <v>196</v>
      </c>
      <c r="F234" s="89" t="s">
        <v>38</v>
      </c>
      <c r="G234" s="90" t="s">
        <v>226</v>
      </c>
      <c r="H234" s="90" t="s">
        <v>39</v>
      </c>
      <c r="I234" s="91" t="s">
        <v>402</v>
      </c>
      <c r="J234" s="92">
        <v>81</v>
      </c>
      <c r="K234" s="93">
        <v>80</v>
      </c>
      <c r="L234" s="93">
        <v>61</v>
      </c>
      <c r="M234" s="93">
        <v>78</v>
      </c>
      <c r="N234" s="94">
        <f t="shared" si="9"/>
        <v>75</v>
      </c>
      <c r="O234" s="94">
        <f t="shared" si="10"/>
        <v>75</v>
      </c>
      <c r="P234" s="23">
        <f t="shared" si="11"/>
        <v>75</v>
      </c>
      <c r="Q234" s="15"/>
      <c r="R234" s="3"/>
      <c r="S234" s="15"/>
      <c r="T234" s="15"/>
      <c r="W234" s="15"/>
      <c r="X234" s="15"/>
      <c r="Y234" s="15"/>
      <c r="Z234" s="15"/>
    </row>
    <row r="235" spans="1:26" ht="45" customHeight="1">
      <c r="A235" s="7">
        <v>11</v>
      </c>
      <c r="B235" s="19" t="s">
        <v>229</v>
      </c>
      <c r="C235" s="25" t="s">
        <v>230</v>
      </c>
      <c r="D235" s="95">
        <v>225</v>
      </c>
      <c r="E235" s="88" t="s">
        <v>196</v>
      </c>
      <c r="F235" s="89" t="s">
        <v>34</v>
      </c>
      <c r="G235" s="90" t="s">
        <v>619</v>
      </c>
      <c r="H235" s="90" t="s">
        <v>39</v>
      </c>
      <c r="I235" s="91" t="s">
        <v>409</v>
      </c>
      <c r="J235" s="92">
        <v>0</v>
      </c>
      <c r="K235" s="93">
        <v>0</v>
      </c>
      <c r="L235" s="93">
        <v>8</v>
      </c>
      <c r="M235" s="93">
        <v>24</v>
      </c>
      <c r="N235" s="94">
        <f t="shared" si="9"/>
        <v>8</v>
      </c>
      <c r="O235" s="94">
        <f t="shared" si="10"/>
        <v>8</v>
      </c>
      <c r="P235" s="23">
        <f t="shared" si="11"/>
        <v>8</v>
      </c>
      <c r="Q235" s="15"/>
      <c r="R235" s="3"/>
      <c r="S235" s="15"/>
      <c r="T235" s="15"/>
      <c r="W235" s="15"/>
      <c r="X235" s="15"/>
      <c r="Y235" s="15"/>
      <c r="Z235" s="15"/>
    </row>
    <row r="236" spans="1:26" ht="45" customHeight="1">
      <c r="A236" s="7"/>
      <c r="B236" s="19"/>
      <c r="C236" s="19"/>
      <c r="D236" s="95">
        <v>226</v>
      </c>
      <c r="E236" s="88" t="s">
        <v>196</v>
      </c>
      <c r="F236" s="89" t="s">
        <v>38</v>
      </c>
      <c r="G236" s="90" t="s">
        <v>232</v>
      </c>
      <c r="H236" s="90" t="s">
        <v>39</v>
      </c>
      <c r="I236" s="91" t="s">
        <v>427</v>
      </c>
      <c r="J236" s="92">
        <v>61</v>
      </c>
      <c r="K236" s="93">
        <v>61</v>
      </c>
      <c r="L236" s="93">
        <v>46</v>
      </c>
      <c r="M236" s="93">
        <v>63</v>
      </c>
      <c r="N236" s="94">
        <f t="shared" si="9"/>
        <v>58</v>
      </c>
      <c r="O236" s="94">
        <f t="shared" si="10"/>
        <v>58</v>
      </c>
      <c r="P236" s="23">
        <f t="shared" si="11"/>
        <v>58</v>
      </c>
      <c r="Q236" s="15"/>
      <c r="R236" s="3"/>
      <c r="S236" s="15"/>
      <c r="T236" s="15"/>
      <c r="W236" s="15"/>
      <c r="X236" s="15"/>
      <c r="Y236" s="15"/>
      <c r="Z236" s="15"/>
    </row>
    <row r="237" spans="1:26" ht="56.25" customHeight="1">
      <c r="A237" s="7"/>
      <c r="B237" s="19"/>
      <c r="C237" s="19"/>
      <c r="D237" s="95">
        <v>227</v>
      </c>
      <c r="E237" s="88" t="s">
        <v>196</v>
      </c>
      <c r="F237" s="89" t="s">
        <v>38</v>
      </c>
      <c r="G237" s="90" t="s">
        <v>234</v>
      </c>
      <c r="H237" s="90" t="s">
        <v>39</v>
      </c>
      <c r="I237" s="91" t="s">
        <v>420</v>
      </c>
      <c r="J237" s="92">
        <v>49</v>
      </c>
      <c r="K237" s="93">
        <v>48</v>
      </c>
      <c r="L237" s="93">
        <v>38</v>
      </c>
      <c r="M237" s="93">
        <v>48</v>
      </c>
      <c r="N237" s="94">
        <f t="shared" si="9"/>
        <v>46</v>
      </c>
      <c r="O237" s="94">
        <f t="shared" si="10"/>
        <v>46</v>
      </c>
      <c r="P237" s="23">
        <f t="shared" si="11"/>
        <v>46</v>
      </c>
      <c r="Q237" s="15"/>
      <c r="R237" s="3"/>
      <c r="S237" s="15"/>
      <c r="T237" s="15"/>
      <c r="W237" s="15"/>
      <c r="X237" s="15"/>
      <c r="Y237" s="15"/>
      <c r="Z237" s="15"/>
    </row>
    <row r="238" spans="1:26" ht="45" customHeight="1">
      <c r="A238" s="7"/>
      <c r="B238" s="19"/>
      <c r="C238" s="19"/>
      <c r="D238" s="95">
        <v>228</v>
      </c>
      <c r="E238" s="88" t="s">
        <v>196</v>
      </c>
      <c r="F238" s="89" t="s">
        <v>38</v>
      </c>
      <c r="G238" s="90" t="s">
        <v>215</v>
      </c>
      <c r="H238" s="90" t="s">
        <v>39</v>
      </c>
      <c r="I238" s="91" t="s">
        <v>396</v>
      </c>
      <c r="J238" s="92">
        <v>51</v>
      </c>
      <c r="K238" s="93">
        <v>51</v>
      </c>
      <c r="L238" s="93">
        <v>49</v>
      </c>
      <c r="M238" s="93">
        <v>49</v>
      </c>
      <c r="N238" s="94">
        <f t="shared" si="9"/>
        <v>50</v>
      </c>
      <c r="O238" s="94">
        <f t="shared" si="10"/>
        <v>50</v>
      </c>
      <c r="P238" s="23">
        <f t="shared" si="11"/>
        <v>50</v>
      </c>
      <c r="Q238" s="15"/>
      <c r="R238" s="3"/>
      <c r="S238" s="15"/>
      <c r="T238" s="15"/>
      <c r="W238" s="15"/>
      <c r="X238" s="15"/>
      <c r="Y238" s="15"/>
      <c r="Z238" s="15"/>
    </row>
    <row r="239" spans="1:26" ht="45" customHeight="1">
      <c r="A239" s="7">
        <v>11</v>
      </c>
      <c r="B239" s="19" t="s">
        <v>235</v>
      </c>
      <c r="C239" s="19" t="s">
        <v>198</v>
      </c>
      <c r="D239" s="95">
        <v>229</v>
      </c>
      <c r="E239" s="88" t="s">
        <v>196</v>
      </c>
      <c r="F239" s="89" t="s">
        <v>38</v>
      </c>
      <c r="G239" s="90" t="s">
        <v>236</v>
      </c>
      <c r="H239" s="90" t="s">
        <v>39</v>
      </c>
      <c r="I239" s="91" t="s">
        <v>419</v>
      </c>
      <c r="J239" s="92">
        <v>81</v>
      </c>
      <c r="K239" s="93">
        <v>80</v>
      </c>
      <c r="L239" s="93">
        <v>61</v>
      </c>
      <c r="M239" s="93">
        <v>78</v>
      </c>
      <c r="N239" s="94">
        <f t="shared" si="9"/>
        <v>75</v>
      </c>
      <c r="O239" s="94">
        <f t="shared" si="10"/>
        <v>75</v>
      </c>
      <c r="P239" s="23">
        <f t="shared" si="11"/>
        <v>75</v>
      </c>
      <c r="Q239" s="15"/>
      <c r="R239" s="3"/>
      <c r="S239" s="15"/>
      <c r="T239" s="15"/>
      <c r="W239" s="15"/>
      <c r="X239" s="15"/>
      <c r="Y239" s="15"/>
      <c r="Z239" s="15"/>
    </row>
    <row r="240" spans="1:26" ht="56.25" customHeight="1">
      <c r="A240" s="7">
        <v>11</v>
      </c>
      <c r="B240" s="19" t="s">
        <v>237</v>
      </c>
      <c r="C240" s="25" t="s">
        <v>238</v>
      </c>
      <c r="D240" s="95">
        <v>230</v>
      </c>
      <c r="E240" s="88" t="s">
        <v>196</v>
      </c>
      <c r="F240" s="89" t="s">
        <v>38</v>
      </c>
      <c r="G240" s="90" t="s">
        <v>239</v>
      </c>
      <c r="H240" s="90" t="s">
        <v>39</v>
      </c>
      <c r="I240" s="91" t="s">
        <v>402</v>
      </c>
      <c r="J240" s="92">
        <v>72</v>
      </c>
      <c r="K240" s="93">
        <v>71</v>
      </c>
      <c r="L240" s="93">
        <v>55</v>
      </c>
      <c r="M240" s="93">
        <v>72</v>
      </c>
      <c r="N240" s="94">
        <f t="shared" si="9"/>
        <v>68</v>
      </c>
      <c r="O240" s="94">
        <f t="shared" si="10"/>
        <v>68</v>
      </c>
      <c r="P240" s="23">
        <f t="shared" si="11"/>
        <v>68</v>
      </c>
      <c r="Q240" s="15"/>
      <c r="R240" s="3"/>
      <c r="S240" s="15"/>
      <c r="T240" s="15"/>
      <c r="W240" s="15"/>
      <c r="X240" s="15"/>
      <c r="Y240" s="15"/>
      <c r="Z240" s="15"/>
    </row>
    <row r="241" spans="1:26" ht="45" customHeight="1">
      <c r="A241" s="7">
        <v>11</v>
      </c>
      <c r="B241" s="19" t="s">
        <v>240</v>
      </c>
      <c r="C241" s="19" t="s">
        <v>217</v>
      </c>
      <c r="D241" s="95">
        <v>231</v>
      </c>
      <c r="E241" s="88" t="s">
        <v>196</v>
      </c>
      <c r="F241" s="89" t="s">
        <v>38</v>
      </c>
      <c r="G241" s="90" t="s">
        <v>241</v>
      </c>
      <c r="H241" s="90" t="s">
        <v>39</v>
      </c>
      <c r="I241" s="91" t="s">
        <v>397</v>
      </c>
      <c r="J241" s="92">
        <v>78</v>
      </c>
      <c r="K241" s="93">
        <v>78</v>
      </c>
      <c r="L241" s="93">
        <v>50</v>
      </c>
      <c r="M241" s="93">
        <v>50</v>
      </c>
      <c r="N241" s="94">
        <f t="shared" si="9"/>
        <v>64</v>
      </c>
      <c r="O241" s="94">
        <f t="shared" si="10"/>
        <v>64</v>
      </c>
      <c r="P241" s="23">
        <f t="shared" si="11"/>
        <v>64</v>
      </c>
      <c r="Q241" s="15"/>
      <c r="R241" s="3"/>
      <c r="S241" s="15"/>
      <c r="T241" s="15"/>
      <c r="W241" s="15"/>
      <c r="X241" s="15"/>
      <c r="Y241" s="15"/>
      <c r="Z241" s="15"/>
    </row>
    <row r="242" spans="1:26" ht="45" customHeight="1">
      <c r="A242" s="7"/>
      <c r="B242" s="19"/>
      <c r="C242" s="19"/>
      <c r="D242" s="95">
        <v>232</v>
      </c>
      <c r="E242" s="88" t="s">
        <v>196</v>
      </c>
      <c r="F242" s="89" t="s">
        <v>38</v>
      </c>
      <c r="G242" s="90" t="s">
        <v>439</v>
      </c>
      <c r="H242" s="90" t="s">
        <v>39</v>
      </c>
      <c r="I242" s="91" t="s">
        <v>397</v>
      </c>
      <c r="J242" s="92">
        <v>26</v>
      </c>
      <c r="K242" s="93">
        <v>26</v>
      </c>
      <c r="L242" s="93">
        <v>34</v>
      </c>
      <c r="M242" s="93">
        <v>51</v>
      </c>
      <c r="N242" s="94">
        <f t="shared" si="9"/>
        <v>34</v>
      </c>
      <c r="O242" s="94">
        <f t="shared" si="10"/>
        <v>34</v>
      </c>
      <c r="P242" s="23">
        <f t="shared" si="11"/>
        <v>34</v>
      </c>
      <c r="Q242" s="15"/>
      <c r="R242" s="3"/>
      <c r="S242" s="15"/>
      <c r="T242" s="15"/>
      <c r="W242" s="15"/>
      <c r="X242" s="15"/>
      <c r="Y242" s="15"/>
      <c r="Z242" s="15"/>
    </row>
    <row r="243" spans="1:26" ht="45" customHeight="1">
      <c r="A243" s="7">
        <v>11</v>
      </c>
      <c r="B243" s="19" t="s">
        <v>242</v>
      </c>
      <c r="C243" s="19" t="s">
        <v>243</v>
      </c>
      <c r="D243" s="95">
        <v>233</v>
      </c>
      <c r="E243" s="88" t="s">
        <v>196</v>
      </c>
      <c r="F243" s="89" t="s">
        <v>38</v>
      </c>
      <c r="G243" s="90" t="s">
        <v>244</v>
      </c>
      <c r="H243" s="90" t="s">
        <v>39</v>
      </c>
      <c r="I243" s="91" t="s">
        <v>423</v>
      </c>
      <c r="J243" s="92">
        <v>27</v>
      </c>
      <c r="K243" s="93">
        <v>27</v>
      </c>
      <c r="L243" s="93">
        <v>16</v>
      </c>
      <c r="M243" s="93">
        <v>16</v>
      </c>
      <c r="N243" s="94">
        <f t="shared" si="9"/>
        <v>22</v>
      </c>
      <c r="O243" s="94">
        <v>8</v>
      </c>
      <c r="P243" s="23">
        <v>0</v>
      </c>
      <c r="Q243" s="15"/>
      <c r="R243" s="3"/>
      <c r="S243" s="15"/>
      <c r="T243" s="15"/>
      <c r="W243" s="15"/>
      <c r="X243" s="15"/>
      <c r="Y243" s="15"/>
      <c r="Z243" s="15"/>
    </row>
    <row r="244" spans="1:26" ht="56.25" customHeight="1">
      <c r="A244" s="7">
        <v>11</v>
      </c>
      <c r="B244" s="19" t="s">
        <v>245</v>
      </c>
      <c r="C244" s="25" t="s">
        <v>246</v>
      </c>
      <c r="D244" s="95">
        <v>234</v>
      </c>
      <c r="E244" s="88" t="s">
        <v>196</v>
      </c>
      <c r="F244" s="89" t="s">
        <v>38</v>
      </c>
      <c r="G244" s="90" t="s">
        <v>247</v>
      </c>
      <c r="H244" s="90" t="s">
        <v>39</v>
      </c>
      <c r="I244" s="91" t="s">
        <v>402</v>
      </c>
      <c r="J244" s="92">
        <v>125</v>
      </c>
      <c r="K244" s="93">
        <v>123</v>
      </c>
      <c r="L244" s="93">
        <v>94</v>
      </c>
      <c r="M244" s="93">
        <v>126</v>
      </c>
      <c r="N244" s="94">
        <f t="shared" si="9"/>
        <v>117</v>
      </c>
      <c r="O244" s="94">
        <f t="shared" si="10"/>
        <v>117</v>
      </c>
      <c r="P244" s="23">
        <f t="shared" si="11"/>
        <v>117</v>
      </c>
      <c r="Q244" s="15"/>
      <c r="R244" s="3"/>
      <c r="S244" s="15"/>
      <c r="T244" s="15"/>
      <c r="W244" s="15"/>
      <c r="X244" s="15"/>
      <c r="Y244" s="15"/>
      <c r="Z244" s="15"/>
    </row>
    <row r="245" spans="1:26" ht="45" customHeight="1">
      <c r="A245" s="7"/>
      <c r="B245" s="19"/>
      <c r="C245" s="19"/>
      <c r="D245" s="95">
        <v>235</v>
      </c>
      <c r="E245" s="88" t="s">
        <v>33</v>
      </c>
      <c r="F245" s="89" t="s">
        <v>38</v>
      </c>
      <c r="G245" s="90" t="s">
        <v>172</v>
      </c>
      <c r="H245" s="90" t="s">
        <v>36</v>
      </c>
      <c r="I245" s="91" t="s">
        <v>392</v>
      </c>
      <c r="J245" s="92">
        <v>12</v>
      </c>
      <c r="K245" s="93">
        <v>12</v>
      </c>
      <c r="L245" s="93">
        <f>13-1</f>
        <v>12</v>
      </c>
      <c r="M245" s="93">
        <v>12</v>
      </c>
      <c r="N245" s="94">
        <f t="shared" si="9"/>
        <v>12</v>
      </c>
      <c r="O245" s="94">
        <f t="shared" si="10"/>
        <v>12</v>
      </c>
      <c r="P245" s="23">
        <f t="shared" si="11"/>
        <v>12</v>
      </c>
      <c r="Q245" s="15"/>
      <c r="R245" s="3"/>
      <c r="S245" s="15"/>
      <c r="T245" s="15"/>
      <c r="W245" s="15"/>
      <c r="X245" s="15"/>
      <c r="Y245" s="15"/>
      <c r="Z245" s="15"/>
    </row>
    <row r="246" spans="1:27" ht="45" customHeight="1">
      <c r="A246" s="7"/>
      <c r="B246" s="19"/>
      <c r="C246" s="19"/>
      <c r="D246" s="95">
        <v>236</v>
      </c>
      <c r="E246" s="88" t="s">
        <v>33</v>
      </c>
      <c r="F246" s="89" t="s">
        <v>38</v>
      </c>
      <c r="G246" s="90" t="s">
        <v>153</v>
      </c>
      <c r="H246" s="90" t="s">
        <v>39</v>
      </c>
      <c r="I246" s="91" t="s">
        <v>427</v>
      </c>
      <c r="J246" s="92">
        <v>18</v>
      </c>
      <c r="K246" s="93">
        <v>18</v>
      </c>
      <c r="L246" s="93">
        <v>26</v>
      </c>
      <c r="M246" s="93">
        <v>43</v>
      </c>
      <c r="N246" s="94">
        <f t="shared" si="9"/>
        <v>26</v>
      </c>
      <c r="O246" s="94">
        <f t="shared" si="10"/>
        <v>26</v>
      </c>
      <c r="P246" s="23">
        <f t="shared" si="11"/>
        <v>26</v>
      </c>
      <c r="Q246" s="15"/>
      <c r="R246" s="3"/>
      <c r="S246" s="15"/>
      <c r="T246" s="15"/>
      <c r="U246" s="3">
        <f>N246-S246</f>
        <v>26</v>
      </c>
      <c r="W246" s="15"/>
      <c r="X246" s="15"/>
      <c r="Y246" s="15"/>
      <c r="Z246" s="15"/>
      <c r="AA246" s="3"/>
    </row>
    <row r="247" spans="1:26" ht="45" customHeight="1">
      <c r="A247" s="7"/>
      <c r="B247" s="19"/>
      <c r="C247" s="19"/>
      <c r="D247" s="95">
        <v>237</v>
      </c>
      <c r="E247" s="88" t="s">
        <v>196</v>
      </c>
      <c r="F247" s="89" t="s">
        <v>38</v>
      </c>
      <c r="G247" s="90" t="s">
        <v>248</v>
      </c>
      <c r="H247" s="90" t="s">
        <v>39</v>
      </c>
      <c r="I247" s="91" t="s">
        <v>417</v>
      </c>
      <c r="J247" s="92">
        <v>11</v>
      </c>
      <c r="K247" s="93">
        <v>11</v>
      </c>
      <c r="L247" s="93">
        <v>0</v>
      </c>
      <c r="M247" s="93">
        <v>0</v>
      </c>
      <c r="N247" s="94">
        <f t="shared" si="9"/>
        <v>6</v>
      </c>
      <c r="O247" s="94">
        <v>0</v>
      </c>
      <c r="P247" s="23">
        <v>0</v>
      </c>
      <c r="Q247" s="15"/>
      <c r="R247" s="3"/>
      <c r="S247" s="15"/>
      <c r="T247" s="15"/>
      <c r="W247" s="15"/>
      <c r="X247" s="15"/>
      <c r="Y247" s="15"/>
      <c r="Z247" s="15"/>
    </row>
    <row r="248" spans="1:26" ht="45" customHeight="1">
      <c r="A248" s="7"/>
      <c r="B248" s="19"/>
      <c r="C248" s="19"/>
      <c r="D248" s="95">
        <v>238</v>
      </c>
      <c r="E248" s="88" t="s">
        <v>196</v>
      </c>
      <c r="F248" s="89" t="s">
        <v>38</v>
      </c>
      <c r="G248" s="90" t="s">
        <v>212</v>
      </c>
      <c r="H248" s="90" t="s">
        <v>39</v>
      </c>
      <c r="I248" s="91" t="s">
        <v>404</v>
      </c>
      <c r="J248" s="92">
        <v>17</v>
      </c>
      <c r="K248" s="93">
        <v>17</v>
      </c>
      <c r="L248" s="93">
        <v>17</v>
      </c>
      <c r="M248" s="93">
        <v>16</v>
      </c>
      <c r="N248" s="94">
        <f t="shared" si="9"/>
        <v>17</v>
      </c>
      <c r="O248" s="94">
        <f t="shared" si="10"/>
        <v>17</v>
      </c>
      <c r="P248" s="23">
        <f t="shared" si="11"/>
        <v>17</v>
      </c>
      <c r="Q248" s="15"/>
      <c r="R248" s="3"/>
      <c r="S248" s="15"/>
      <c r="T248" s="15"/>
      <c r="W248" s="15"/>
      <c r="X248" s="15"/>
      <c r="Y248" s="15"/>
      <c r="Z248" s="15"/>
    </row>
    <row r="249" spans="1:26" ht="45" customHeight="1">
      <c r="A249" s="7">
        <v>11</v>
      </c>
      <c r="B249" s="19" t="s">
        <v>249</v>
      </c>
      <c r="C249" s="19" t="s">
        <v>250</v>
      </c>
      <c r="D249" s="95">
        <v>239</v>
      </c>
      <c r="E249" s="88" t="s">
        <v>196</v>
      </c>
      <c r="F249" s="89" t="s">
        <v>38</v>
      </c>
      <c r="G249" s="90" t="s">
        <v>202</v>
      </c>
      <c r="H249" s="90" t="s">
        <v>39</v>
      </c>
      <c r="I249" s="91" t="s">
        <v>397</v>
      </c>
      <c r="J249" s="92">
        <v>50</v>
      </c>
      <c r="K249" s="93">
        <v>50</v>
      </c>
      <c r="L249" s="93">
        <v>25</v>
      </c>
      <c r="M249" s="93">
        <v>25</v>
      </c>
      <c r="N249" s="94">
        <f t="shared" si="9"/>
        <v>38</v>
      </c>
      <c r="O249" s="94">
        <f t="shared" si="10"/>
        <v>38</v>
      </c>
      <c r="P249" s="23">
        <f t="shared" si="11"/>
        <v>38</v>
      </c>
      <c r="Q249" s="15"/>
      <c r="R249" s="3"/>
      <c r="S249" s="15"/>
      <c r="T249" s="15"/>
      <c r="W249" s="15"/>
      <c r="X249" s="15"/>
      <c r="Y249" s="15"/>
      <c r="Z249" s="15"/>
    </row>
    <row r="250" spans="1:26" ht="45" customHeight="1">
      <c r="A250" s="7"/>
      <c r="B250" s="19"/>
      <c r="C250" s="19"/>
      <c r="D250" s="95">
        <v>240</v>
      </c>
      <c r="E250" s="88" t="s">
        <v>196</v>
      </c>
      <c r="F250" s="89" t="s">
        <v>38</v>
      </c>
      <c r="G250" s="90" t="s">
        <v>202</v>
      </c>
      <c r="H250" s="90" t="s">
        <v>39</v>
      </c>
      <c r="I250" s="91" t="s">
        <v>399</v>
      </c>
      <c r="J250" s="92">
        <v>73</v>
      </c>
      <c r="K250" s="93">
        <v>73</v>
      </c>
      <c r="L250" s="93">
        <v>54</v>
      </c>
      <c r="M250" s="93">
        <v>54</v>
      </c>
      <c r="N250" s="94">
        <f t="shared" si="9"/>
        <v>64</v>
      </c>
      <c r="O250" s="94">
        <f t="shared" si="10"/>
        <v>64</v>
      </c>
      <c r="P250" s="23">
        <f t="shared" si="11"/>
        <v>64</v>
      </c>
      <c r="Q250" s="15"/>
      <c r="R250" s="3"/>
      <c r="S250" s="15"/>
      <c r="T250" s="15"/>
      <c r="W250" s="15"/>
      <c r="X250" s="15"/>
      <c r="Y250" s="15"/>
      <c r="Z250" s="15"/>
    </row>
    <row r="251" spans="1:26" ht="45" customHeight="1">
      <c r="A251" s="7"/>
      <c r="B251" s="19"/>
      <c r="C251" s="19"/>
      <c r="D251" s="95">
        <v>241</v>
      </c>
      <c r="E251" s="88" t="s">
        <v>196</v>
      </c>
      <c r="F251" s="89" t="s">
        <v>38</v>
      </c>
      <c r="G251" s="90" t="s">
        <v>202</v>
      </c>
      <c r="H251" s="90" t="s">
        <v>39</v>
      </c>
      <c r="I251" s="91" t="s">
        <v>400</v>
      </c>
      <c r="J251" s="92">
        <v>21</v>
      </c>
      <c r="K251" s="93">
        <v>21</v>
      </c>
      <c r="L251" s="93">
        <v>11</v>
      </c>
      <c r="M251" s="93">
        <v>28</v>
      </c>
      <c r="N251" s="94">
        <f t="shared" si="9"/>
        <v>20</v>
      </c>
      <c r="O251" s="94">
        <f t="shared" si="10"/>
        <v>20</v>
      </c>
      <c r="P251" s="23">
        <f t="shared" si="11"/>
        <v>20</v>
      </c>
      <c r="Q251" s="15"/>
      <c r="R251" s="3"/>
      <c r="S251" s="15"/>
      <c r="T251" s="15"/>
      <c r="W251" s="15"/>
      <c r="X251" s="15"/>
      <c r="Y251" s="15"/>
      <c r="Z251" s="15"/>
    </row>
    <row r="252" spans="1:26" ht="45" customHeight="1">
      <c r="A252" s="7"/>
      <c r="B252" s="19"/>
      <c r="C252" s="19"/>
      <c r="D252" s="95">
        <v>242</v>
      </c>
      <c r="E252" s="88" t="s">
        <v>33</v>
      </c>
      <c r="F252" s="89" t="s">
        <v>34</v>
      </c>
      <c r="G252" s="90" t="s">
        <v>251</v>
      </c>
      <c r="H252" s="90" t="s">
        <v>36</v>
      </c>
      <c r="I252" s="91" t="s">
        <v>401</v>
      </c>
      <c r="J252" s="92">
        <v>37</v>
      </c>
      <c r="K252" s="93">
        <v>35</v>
      </c>
      <c r="L252" s="93">
        <v>25</v>
      </c>
      <c r="M252" s="93">
        <v>40</v>
      </c>
      <c r="N252" s="94">
        <f t="shared" si="9"/>
        <v>34</v>
      </c>
      <c r="O252" s="94">
        <f t="shared" si="10"/>
        <v>34</v>
      </c>
      <c r="P252" s="23">
        <f t="shared" si="11"/>
        <v>34</v>
      </c>
      <c r="Q252" s="15"/>
      <c r="R252" s="3"/>
      <c r="S252" s="15"/>
      <c r="T252" s="15"/>
      <c r="W252" s="15"/>
      <c r="X252" s="15"/>
      <c r="Y252" s="15"/>
      <c r="Z252" s="15"/>
    </row>
    <row r="253" spans="1:26" ht="45" customHeight="1">
      <c r="A253" s="7"/>
      <c r="B253" s="19"/>
      <c r="C253" s="19"/>
      <c r="D253" s="95">
        <v>243</v>
      </c>
      <c r="E253" s="88" t="s">
        <v>33</v>
      </c>
      <c r="F253" s="89" t="s">
        <v>38</v>
      </c>
      <c r="G253" s="90" t="s">
        <v>252</v>
      </c>
      <c r="H253" s="90" t="s">
        <v>39</v>
      </c>
      <c r="I253" s="91" t="s">
        <v>401</v>
      </c>
      <c r="J253" s="92">
        <v>92</v>
      </c>
      <c r="K253" s="93">
        <v>92</v>
      </c>
      <c r="L253" s="93">
        <v>81</v>
      </c>
      <c r="M253" s="93">
        <v>98</v>
      </c>
      <c r="N253" s="94">
        <f t="shared" si="9"/>
        <v>91</v>
      </c>
      <c r="O253" s="94">
        <f t="shared" si="10"/>
        <v>91</v>
      </c>
      <c r="P253" s="23">
        <f t="shared" si="11"/>
        <v>91</v>
      </c>
      <c r="Q253" s="15"/>
      <c r="R253" s="3"/>
      <c r="S253" s="15"/>
      <c r="T253" s="15"/>
      <c r="W253" s="15"/>
      <c r="X253" s="15"/>
      <c r="Y253" s="15"/>
      <c r="Z253" s="15"/>
    </row>
    <row r="254" spans="1:26" ht="45" customHeight="1">
      <c r="A254" s="7"/>
      <c r="B254" s="19"/>
      <c r="C254" s="19"/>
      <c r="D254" s="95">
        <v>244</v>
      </c>
      <c r="E254" s="88" t="s">
        <v>196</v>
      </c>
      <c r="F254" s="89" t="s">
        <v>34</v>
      </c>
      <c r="G254" s="90" t="s">
        <v>273</v>
      </c>
      <c r="H254" s="90" t="s">
        <v>39</v>
      </c>
      <c r="I254" s="91" t="s">
        <v>401</v>
      </c>
      <c r="J254" s="92">
        <v>20</v>
      </c>
      <c r="K254" s="93">
        <v>15</v>
      </c>
      <c r="L254" s="93">
        <v>8</v>
      </c>
      <c r="M254" s="93">
        <v>25</v>
      </c>
      <c r="N254" s="94">
        <f t="shared" si="9"/>
        <v>17</v>
      </c>
      <c r="O254" s="94">
        <f t="shared" si="10"/>
        <v>17</v>
      </c>
      <c r="P254" s="23">
        <f t="shared" si="11"/>
        <v>17</v>
      </c>
      <c r="Q254" s="15"/>
      <c r="R254" s="3"/>
      <c r="S254" s="15"/>
      <c r="T254" s="15"/>
      <c r="W254" s="15"/>
      <c r="X254" s="15"/>
      <c r="Y254" s="15"/>
      <c r="Z254" s="15"/>
    </row>
    <row r="255" spans="1:26" ht="45" customHeight="1">
      <c r="A255" s="7">
        <v>11</v>
      </c>
      <c r="B255" s="19" t="s">
        <v>253</v>
      </c>
      <c r="C255" s="19" t="s">
        <v>204</v>
      </c>
      <c r="D255" s="95">
        <v>245</v>
      </c>
      <c r="E255" s="88" t="s">
        <v>196</v>
      </c>
      <c r="F255" s="89" t="s">
        <v>38</v>
      </c>
      <c r="G255" s="90" t="s">
        <v>254</v>
      </c>
      <c r="H255" s="90" t="s">
        <v>39</v>
      </c>
      <c r="I255" s="91" t="s">
        <v>401</v>
      </c>
      <c r="J255" s="92">
        <v>24</v>
      </c>
      <c r="K255" s="93">
        <v>24</v>
      </c>
      <c r="L255" s="93">
        <v>32</v>
      </c>
      <c r="M255" s="93">
        <v>49</v>
      </c>
      <c r="N255" s="94">
        <f t="shared" si="9"/>
        <v>32</v>
      </c>
      <c r="O255" s="94">
        <f t="shared" si="10"/>
        <v>32</v>
      </c>
      <c r="P255" s="23">
        <f t="shared" si="11"/>
        <v>32</v>
      </c>
      <c r="Q255" s="15"/>
      <c r="R255" s="3"/>
      <c r="S255" s="15"/>
      <c r="T255" s="15"/>
      <c r="W255" s="15"/>
      <c r="X255" s="15"/>
      <c r="Y255" s="15"/>
      <c r="Z255" s="15"/>
    </row>
    <row r="256" spans="1:26" ht="45" customHeight="1">
      <c r="A256" s="7">
        <v>11</v>
      </c>
      <c r="B256" s="19" t="s">
        <v>256</v>
      </c>
      <c r="C256" s="19" t="s">
        <v>217</v>
      </c>
      <c r="D256" s="95">
        <v>246</v>
      </c>
      <c r="E256" s="88" t="s">
        <v>33</v>
      </c>
      <c r="F256" s="89" t="s">
        <v>34</v>
      </c>
      <c r="G256" s="90" t="s">
        <v>52</v>
      </c>
      <c r="H256" s="90" t="s">
        <v>36</v>
      </c>
      <c r="I256" s="91" t="s">
        <v>399</v>
      </c>
      <c r="J256" s="92">
        <v>15</v>
      </c>
      <c r="K256" s="93">
        <v>15</v>
      </c>
      <c r="L256" s="93">
        <v>15</v>
      </c>
      <c r="M256" s="93">
        <v>15</v>
      </c>
      <c r="N256" s="94">
        <f t="shared" si="9"/>
        <v>15</v>
      </c>
      <c r="O256" s="94">
        <f t="shared" si="10"/>
        <v>15</v>
      </c>
      <c r="P256" s="23">
        <f t="shared" si="11"/>
        <v>15</v>
      </c>
      <c r="Q256" s="15"/>
      <c r="R256" s="3"/>
      <c r="S256" s="15"/>
      <c r="T256" s="15"/>
      <c r="W256" s="15"/>
      <c r="X256" s="15"/>
      <c r="Y256" s="15"/>
      <c r="Z256" s="15"/>
    </row>
    <row r="257" spans="1:26" ht="45" customHeight="1">
      <c r="A257" s="7"/>
      <c r="B257" s="19"/>
      <c r="C257" s="19"/>
      <c r="D257" s="95">
        <v>247</v>
      </c>
      <c r="E257" s="88" t="s">
        <v>196</v>
      </c>
      <c r="F257" s="89" t="s">
        <v>38</v>
      </c>
      <c r="G257" s="90" t="s">
        <v>205</v>
      </c>
      <c r="H257" s="90" t="s">
        <v>39</v>
      </c>
      <c r="I257" s="91" t="s">
        <v>393</v>
      </c>
      <c r="J257" s="92">
        <v>68</v>
      </c>
      <c r="K257" s="93">
        <v>67</v>
      </c>
      <c r="L257" s="93">
        <v>53</v>
      </c>
      <c r="M257" s="93">
        <v>68</v>
      </c>
      <c r="N257" s="94">
        <f t="shared" si="9"/>
        <v>64</v>
      </c>
      <c r="O257" s="94">
        <f t="shared" si="10"/>
        <v>64</v>
      </c>
      <c r="P257" s="23">
        <f t="shared" si="11"/>
        <v>64</v>
      </c>
      <c r="Q257" s="15"/>
      <c r="R257" s="3"/>
      <c r="S257" s="15"/>
      <c r="T257" s="15"/>
      <c r="W257" s="15"/>
      <c r="X257" s="15"/>
      <c r="Y257" s="15"/>
      <c r="Z257" s="15"/>
    </row>
    <row r="258" spans="1:26" ht="45" customHeight="1">
      <c r="A258" s="7"/>
      <c r="B258" s="19"/>
      <c r="C258" s="19"/>
      <c r="D258" s="95">
        <v>248</v>
      </c>
      <c r="E258" s="88" t="s">
        <v>196</v>
      </c>
      <c r="F258" s="89" t="s">
        <v>38</v>
      </c>
      <c r="G258" s="90" t="s">
        <v>176</v>
      </c>
      <c r="H258" s="90" t="s">
        <v>39</v>
      </c>
      <c r="I258" s="91" t="s">
        <v>393</v>
      </c>
      <c r="J258" s="92">
        <v>71</v>
      </c>
      <c r="K258" s="93">
        <v>71</v>
      </c>
      <c r="L258" s="93">
        <v>61</v>
      </c>
      <c r="M258" s="93">
        <v>76</v>
      </c>
      <c r="N258" s="94">
        <f t="shared" si="9"/>
        <v>70</v>
      </c>
      <c r="O258" s="94">
        <f t="shared" si="10"/>
        <v>70</v>
      </c>
      <c r="P258" s="23">
        <f t="shared" si="11"/>
        <v>70</v>
      </c>
      <c r="Q258" s="15"/>
      <c r="R258" s="3"/>
      <c r="S258" s="15"/>
      <c r="T258" s="15"/>
      <c r="W258" s="15"/>
      <c r="X258" s="15"/>
      <c r="Y258" s="15"/>
      <c r="Z258" s="15"/>
    </row>
    <row r="259" spans="1:26" ht="45" customHeight="1">
      <c r="A259" s="7"/>
      <c r="B259" s="19"/>
      <c r="C259" s="19"/>
      <c r="D259" s="95">
        <v>249</v>
      </c>
      <c r="E259" s="88" t="s">
        <v>33</v>
      </c>
      <c r="F259" s="89" t="s">
        <v>34</v>
      </c>
      <c r="G259" s="90" t="s">
        <v>37</v>
      </c>
      <c r="H259" s="90" t="s">
        <v>36</v>
      </c>
      <c r="I259" s="91" t="s">
        <v>425</v>
      </c>
      <c r="J259" s="92">
        <v>11</v>
      </c>
      <c r="K259" s="93">
        <v>11</v>
      </c>
      <c r="L259" s="93">
        <v>16</v>
      </c>
      <c r="M259" s="93">
        <v>26</v>
      </c>
      <c r="N259" s="94">
        <f t="shared" si="9"/>
        <v>16</v>
      </c>
      <c r="O259" s="94">
        <f t="shared" si="10"/>
        <v>16</v>
      </c>
      <c r="P259" s="23">
        <f t="shared" si="11"/>
        <v>16</v>
      </c>
      <c r="Q259" s="15"/>
      <c r="R259" s="3"/>
      <c r="S259" s="15"/>
      <c r="T259" s="15"/>
      <c r="W259" s="15"/>
      <c r="X259" s="15"/>
      <c r="Y259" s="15"/>
      <c r="Z259" s="15"/>
    </row>
    <row r="260" spans="1:26" ht="45" customHeight="1">
      <c r="A260" s="7"/>
      <c r="B260" s="19"/>
      <c r="C260" s="19"/>
      <c r="D260" s="95">
        <v>250</v>
      </c>
      <c r="E260" s="88" t="s">
        <v>196</v>
      </c>
      <c r="F260" s="89" t="s">
        <v>38</v>
      </c>
      <c r="G260" s="90" t="s">
        <v>176</v>
      </c>
      <c r="H260" s="90" t="s">
        <v>39</v>
      </c>
      <c r="I260" s="91" t="s">
        <v>425</v>
      </c>
      <c r="J260" s="92">
        <v>54</v>
      </c>
      <c r="K260" s="93">
        <v>54</v>
      </c>
      <c r="L260" s="93">
        <v>71</v>
      </c>
      <c r="M260" s="93">
        <v>104</v>
      </c>
      <c r="N260" s="94">
        <f t="shared" si="9"/>
        <v>71</v>
      </c>
      <c r="O260" s="94">
        <f t="shared" si="10"/>
        <v>71</v>
      </c>
      <c r="P260" s="23">
        <f t="shared" si="11"/>
        <v>71</v>
      </c>
      <c r="Q260" s="15"/>
      <c r="R260" s="3"/>
      <c r="S260" s="15"/>
      <c r="T260" s="15"/>
      <c r="W260" s="15"/>
      <c r="X260" s="15"/>
      <c r="Y260" s="15"/>
      <c r="Z260" s="15"/>
    </row>
    <row r="261" spans="1:26" ht="45" customHeight="1">
      <c r="A261" s="7"/>
      <c r="B261" s="19"/>
      <c r="C261" s="19"/>
      <c r="D261" s="95">
        <v>251</v>
      </c>
      <c r="E261" s="88" t="s">
        <v>196</v>
      </c>
      <c r="F261" s="89" t="s">
        <v>38</v>
      </c>
      <c r="G261" s="90" t="s">
        <v>272</v>
      </c>
      <c r="H261" s="90" t="s">
        <v>39</v>
      </c>
      <c r="I261" s="91" t="s">
        <v>425</v>
      </c>
      <c r="J261" s="92">
        <v>0</v>
      </c>
      <c r="K261" s="93">
        <v>0</v>
      </c>
      <c r="L261" s="93">
        <v>0</v>
      </c>
      <c r="M261" s="93">
        <v>0</v>
      </c>
      <c r="N261" s="94">
        <v>0</v>
      </c>
      <c r="O261" s="94">
        <v>8</v>
      </c>
      <c r="P261" s="23">
        <v>8</v>
      </c>
      <c r="Q261" s="15"/>
      <c r="R261" s="3"/>
      <c r="S261" s="15"/>
      <c r="T261" s="15"/>
      <c r="W261" s="15"/>
      <c r="X261" s="15"/>
      <c r="Y261" s="15"/>
      <c r="Z261" s="15"/>
    </row>
    <row r="262" spans="1:26" ht="45" customHeight="1">
      <c r="A262" s="7"/>
      <c r="B262" s="19"/>
      <c r="C262" s="19"/>
      <c r="D262" s="95">
        <v>252</v>
      </c>
      <c r="E262" s="88" t="s">
        <v>196</v>
      </c>
      <c r="F262" s="89" t="s">
        <v>38</v>
      </c>
      <c r="G262" s="90" t="s">
        <v>214</v>
      </c>
      <c r="H262" s="90" t="s">
        <v>39</v>
      </c>
      <c r="I262" s="91" t="s">
        <v>425</v>
      </c>
      <c r="J262" s="92">
        <v>102</v>
      </c>
      <c r="K262" s="93">
        <v>102</v>
      </c>
      <c r="L262" s="93">
        <v>56</v>
      </c>
      <c r="M262" s="93">
        <v>56</v>
      </c>
      <c r="N262" s="94">
        <f t="shared" si="9"/>
        <v>79</v>
      </c>
      <c r="O262" s="94">
        <f t="shared" si="10"/>
        <v>79</v>
      </c>
      <c r="P262" s="23">
        <f t="shared" si="11"/>
        <v>79</v>
      </c>
      <c r="Q262" s="15"/>
      <c r="R262" s="3"/>
      <c r="S262" s="15"/>
      <c r="T262" s="15"/>
      <c r="W262" s="15"/>
      <c r="X262" s="15"/>
      <c r="Y262" s="15"/>
      <c r="Z262" s="15"/>
    </row>
    <row r="263" spans="1:26" ht="45" customHeight="1">
      <c r="A263" s="7"/>
      <c r="B263" s="19"/>
      <c r="C263" s="19"/>
      <c r="D263" s="95">
        <v>253</v>
      </c>
      <c r="E263" s="88" t="s">
        <v>33</v>
      </c>
      <c r="F263" s="89" t="s">
        <v>38</v>
      </c>
      <c r="G263" s="90" t="s">
        <v>37</v>
      </c>
      <c r="H263" s="90" t="s">
        <v>39</v>
      </c>
      <c r="I263" s="91" t="s">
        <v>425</v>
      </c>
      <c r="J263" s="92">
        <v>29</v>
      </c>
      <c r="K263" s="93">
        <v>29</v>
      </c>
      <c r="L263" s="93">
        <v>37</v>
      </c>
      <c r="M263" s="93">
        <v>54</v>
      </c>
      <c r="N263" s="94">
        <f t="shared" si="9"/>
        <v>37</v>
      </c>
      <c r="O263" s="94">
        <f t="shared" si="10"/>
        <v>37</v>
      </c>
      <c r="P263" s="23">
        <f t="shared" si="11"/>
        <v>37</v>
      </c>
      <c r="Q263" s="15"/>
      <c r="R263" s="3"/>
      <c r="S263" s="15"/>
      <c r="T263" s="15"/>
      <c r="W263" s="15"/>
      <c r="X263" s="15"/>
      <c r="Y263" s="15"/>
      <c r="Z263" s="15"/>
    </row>
    <row r="264" spans="1:26" ht="45" customHeight="1">
      <c r="A264" s="7"/>
      <c r="B264" s="19"/>
      <c r="C264" s="19"/>
      <c r="D264" s="95">
        <v>254</v>
      </c>
      <c r="E264" s="88" t="s">
        <v>196</v>
      </c>
      <c r="F264" s="89" t="s">
        <v>38</v>
      </c>
      <c r="G264" s="90" t="s">
        <v>214</v>
      </c>
      <c r="H264" s="90" t="s">
        <v>39</v>
      </c>
      <c r="I264" s="91" t="s">
        <v>396</v>
      </c>
      <c r="J264" s="92">
        <v>24</v>
      </c>
      <c r="K264" s="93">
        <v>22</v>
      </c>
      <c r="L264" s="93">
        <v>21</v>
      </c>
      <c r="M264" s="93">
        <v>21</v>
      </c>
      <c r="N264" s="94">
        <f aca="true" t="shared" si="12" ref="N264:N327">ROUND((J264+K264+L264+M264)/4,0)</f>
        <v>22</v>
      </c>
      <c r="O264" s="94">
        <f t="shared" si="10"/>
        <v>22</v>
      </c>
      <c r="P264" s="23">
        <f t="shared" si="11"/>
        <v>22</v>
      </c>
      <c r="Q264" s="15"/>
      <c r="R264" s="3"/>
      <c r="S264" s="15"/>
      <c r="T264" s="15"/>
      <c r="W264" s="15"/>
      <c r="X264" s="15"/>
      <c r="Y264" s="15"/>
      <c r="Z264" s="15"/>
    </row>
    <row r="265" spans="1:26" ht="45" customHeight="1">
      <c r="A265" s="7"/>
      <c r="B265" s="19"/>
      <c r="C265" s="19"/>
      <c r="D265" s="95">
        <v>255</v>
      </c>
      <c r="E265" s="88" t="s">
        <v>196</v>
      </c>
      <c r="F265" s="89" t="s">
        <v>38</v>
      </c>
      <c r="G265" s="90" t="s">
        <v>247</v>
      </c>
      <c r="H265" s="90" t="s">
        <v>39</v>
      </c>
      <c r="I265" s="91" t="s">
        <v>427</v>
      </c>
      <c r="J265" s="92">
        <v>20</v>
      </c>
      <c r="K265" s="93">
        <v>20</v>
      </c>
      <c r="L265" s="93">
        <v>28</v>
      </c>
      <c r="M265" s="93">
        <v>45</v>
      </c>
      <c r="N265" s="94">
        <f t="shared" si="12"/>
        <v>28</v>
      </c>
      <c r="O265" s="94">
        <f aca="true" t="shared" si="13" ref="O265:O311">N265</f>
        <v>28</v>
      </c>
      <c r="P265" s="23">
        <f aca="true" t="shared" si="14" ref="P265:P311">N265</f>
        <v>28</v>
      </c>
      <c r="Q265" s="15"/>
      <c r="R265" s="3"/>
      <c r="S265" s="15"/>
      <c r="T265" s="15"/>
      <c r="W265" s="15"/>
      <c r="X265" s="15"/>
      <c r="Y265" s="15"/>
      <c r="Z265" s="15"/>
    </row>
    <row r="266" spans="1:26" ht="45" customHeight="1">
      <c r="A266" s="7"/>
      <c r="B266" s="19"/>
      <c r="C266" s="19"/>
      <c r="D266" s="95">
        <v>256</v>
      </c>
      <c r="E266" s="88" t="s">
        <v>196</v>
      </c>
      <c r="F266" s="89" t="s">
        <v>38</v>
      </c>
      <c r="G266" s="90" t="s">
        <v>214</v>
      </c>
      <c r="H266" s="90" t="s">
        <v>39</v>
      </c>
      <c r="I266" s="91" t="s">
        <v>427</v>
      </c>
      <c r="J266" s="92">
        <v>41</v>
      </c>
      <c r="K266" s="93">
        <v>41</v>
      </c>
      <c r="L266" s="93">
        <v>23</v>
      </c>
      <c r="M266" s="93">
        <v>23</v>
      </c>
      <c r="N266" s="94">
        <f t="shared" si="12"/>
        <v>32</v>
      </c>
      <c r="O266" s="94">
        <f t="shared" si="13"/>
        <v>32</v>
      </c>
      <c r="P266" s="23">
        <f t="shared" si="14"/>
        <v>32</v>
      </c>
      <c r="Q266" s="15"/>
      <c r="R266" s="3"/>
      <c r="S266" s="15"/>
      <c r="T266" s="15"/>
      <c r="W266" s="15"/>
      <c r="X266" s="15"/>
      <c r="Y266" s="15"/>
      <c r="Z266" s="15"/>
    </row>
    <row r="267" spans="1:26" ht="45" customHeight="1">
      <c r="A267" s="7"/>
      <c r="B267" s="19"/>
      <c r="C267" s="19"/>
      <c r="D267" s="95">
        <v>257</v>
      </c>
      <c r="E267" s="88" t="s">
        <v>196</v>
      </c>
      <c r="F267" s="89" t="s">
        <v>38</v>
      </c>
      <c r="G267" s="90" t="s">
        <v>214</v>
      </c>
      <c r="H267" s="90" t="s">
        <v>39</v>
      </c>
      <c r="I267" s="91" t="s">
        <v>423</v>
      </c>
      <c r="J267" s="92">
        <v>18</v>
      </c>
      <c r="K267" s="93">
        <v>18</v>
      </c>
      <c r="L267" s="93">
        <v>0</v>
      </c>
      <c r="M267" s="93">
        <v>0</v>
      </c>
      <c r="N267" s="94">
        <f t="shared" si="12"/>
        <v>9</v>
      </c>
      <c r="O267" s="94">
        <v>0</v>
      </c>
      <c r="P267" s="23">
        <v>0</v>
      </c>
      <c r="Q267" s="15"/>
      <c r="R267" s="3"/>
      <c r="S267" s="15"/>
      <c r="T267" s="15"/>
      <c r="W267" s="15"/>
      <c r="X267" s="15"/>
      <c r="Y267" s="15"/>
      <c r="Z267" s="15"/>
    </row>
    <row r="268" spans="1:26" ht="45" customHeight="1">
      <c r="A268" s="7"/>
      <c r="B268" s="19"/>
      <c r="C268" s="19"/>
      <c r="D268" s="95">
        <v>258</v>
      </c>
      <c r="E268" s="88" t="s">
        <v>33</v>
      </c>
      <c r="F268" s="89" t="s">
        <v>38</v>
      </c>
      <c r="G268" s="90" t="s">
        <v>270</v>
      </c>
      <c r="H268" s="90" t="s">
        <v>39</v>
      </c>
      <c r="I268" s="91" t="s">
        <v>421</v>
      </c>
      <c r="J268" s="92">
        <v>24</v>
      </c>
      <c r="K268" s="93">
        <v>24</v>
      </c>
      <c r="L268" s="93">
        <v>32</v>
      </c>
      <c r="M268" s="93">
        <v>49</v>
      </c>
      <c r="N268" s="94">
        <f t="shared" si="12"/>
        <v>32</v>
      </c>
      <c r="O268" s="94">
        <f t="shared" si="13"/>
        <v>32</v>
      </c>
      <c r="P268" s="23">
        <f t="shared" si="14"/>
        <v>32</v>
      </c>
      <c r="Q268" s="15"/>
      <c r="R268" s="3"/>
      <c r="S268" s="15"/>
      <c r="T268" s="15"/>
      <c r="W268" s="15"/>
      <c r="X268" s="15"/>
      <c r="Y268" s="15"/>
      <c r="Z268" s="15"/>
    </row>
    <row r="269" spans="1:26" ht="45" customHeight="1">
      <c r="A269" s="7"/>
      <c r="B269" s="19"/>
      <c r="C269" s="19"/>
      <c r="D269" s="95">
        <v>259</v>
      </c>
      <c r="E269" s="88" t="s">
        <v>33</v>
      </c>
      <c r="F269" s="89" t="s">
        <v>38</v>
      </c>
      <c r="G269" s="90" t="s">
        <v>37</v>
      </c>
      <c r="H269" s="90" t="s">
        <v>39</v>
      </c>
      <c r="I269" s="91" t="s">
        <v>421</v>
      </c>
      <c r="J269" s="92">
        <v>21</v>
      </c>
      <c r="K269" s="93">
        <v>21</v>
      </c>
      <c r="L269" s="93">
        <v>29</v>
      </c>
      <c r="M269" s="93">
        <v>46</v>
      </c>
      <c r="N269" s="94">
        <f t="shared" si="12"/>
        <v>29</v>
      </c>
      <c r="O269" s="94">
        <f t="shared" si="13"/>
        <v>29</v>
      </c>
      <c r="P269" s="23">
        <f t="shared" si="14"/>
        <v>29</v>
      </c>
      <c r="Q269" s="15"/>
      <c r="R269" s="3"/>
      <c r="S269" s="15"/>
      <c r="T269" s="15"/>
      <c r="W269" s="15"/>
      <c r="X269" s="15"/>
      <c r="Y269" s="15"/>
      <c r="Z269" s="15"/>
    </row>
    <row r="270" spans="1:26" ht="45" customHeight="1">
      <c r="A270" s="7">
        <v>11</v>
      </c>
      <c r="B270" s="19" t="s">
        <v>257</v>
      </c>
      <c r="C270" s="19" t="s">
        <v>217</v>
      </c>
      <c r="D270" s="95">
        <v>260</v>
      </c>
      <c r="E270" s="88" t="s">
        <v>196</v>
      </c>
      <c r="F270" s="89" t="s">
        <v>38</v>
      </c>
      <c r="G270" s="90" t="s">
        <v>214</v>
      </c>
      <c r="H270" s="90" t="s">
        <v>39</v>
      </c>
      <c r="I270" s="91" t="s">
        <v>404</v>
      </c>
      <c r="J270" s="92">
        <v>42</v>
      </c>
      <c r="K270" s="93">
        <v>41</v>
      </c>
      <c r="L270" s="93">
        <v>21</v>
      </c>
      <c r="M270" s="93">
        <v>69</v>
      </c>
      <c r="N270" s="94">
        <f t="shared" si="12"/>
        <v>43</v>
      </c>
      <c r="O270" s="94">
        <f t="shared" si="13"/>
        <v>43</v>
      </c>
      <c r="P270" s="23">
        <f t="shared" si="14"/>
        <v>43</v>
      </c>
      <c r="Q270" s="15"/>
      <c r="R270" s="3"/>
      <c r="S270" s="15"/>
      <c r="T270" s="15"/>
      <c r="W270" s="15"/>
      <c r="X270" s="15"/>
      <c r="Y270" s="15"/>
      <c r="Z270" s="15"/>
    </row>
    <row r="271" spans="1:26" ht="45" customHeight="1">
      <c r="A271" s="7"/>
      <c r="B271" s="19"/>
      <c r="C271" s="19"/>
      <c r="D271" s="95">
        <v>261</v>
      </c>
      <c r="E271" s="88" t="s">
        <v>196</v>
      </c>
      <c r="F271" s="89" t="s">
        <v>38</v>
      </c>
      <c r="G271" s="90" t="s">
        <v>258</v>
      </c>
      <c r="H271" s="90" t="s">
        <v>39</v>
      </c>
      <c r="I271" s="91" t="s">
        <v>397</v>
      </c>
      <c r="J271" s="92">
        <v>207</v>
      </c>
      <c r="K271" s="93">
        <v>207</v>
      </c>
      <c r="L271" s="93">
        <v>166</v>
      </c>
      <c r="M271" s="93">
        <v>183</v>
      </c>
      <c r="N271" s="94">
        <f t="shared" si="12"/>
        <v>191</v>
      </c>
      <c r="O271" s="94">
        <f t="shared" si="13"/>
        <v>191</v>
      </c>
      <c r="P271" s="23">
        <f t="shared" si="14"/>
        <v>191</v>
      </c>
      <c r="Q271" s="15"/>
      <c r="R271" s="3"/>
      <c r="S271" s="15"/>
      <c r="T271" s="15"/>
      <c r="W271" s="15"/>
      <c r="X271" s="15"/>
      <c r="Y271" s="15"/>
      <c r="Z271" s="15"/>
    </row>
    <row r="272" spans="1:26" ht="45" customHeight="1">
      <c r="A272" s="7"/>
      <c r="B272" s="19"/>
      <c r="C272" s="19"/>
      <c r="D272" s="95">
        <v>262</v>
      </c>
      <c r="E272" s="88" t="s">
        <v>33</v>
      </c>
      <c r="F272" s="89" t="s">
        <v>38</v>
      </c>
      <c r="G272" s="90" t="s">
        <v>158</v>
      </c>
      <c r="H272" s="90" t="s">
        <v>39</v>
      </c>
      <c r="I272" s="91" t="s">
        <v>399</v>
      </c>
      <c r="J272" s="92">
        <v>29</v>
      </c>
      <c r="K272" s="93">
        <v>29</v>
      </c>
      <c r="L272" s="93">
        <v>12</v>
      </c>
      <c r="M272" s="93">
        <v>12</v>
      </c>
      <c r="N272" s="94">
        <f t="shared" si="12"/>
        <v>21</v>
      </c>
      <c r="O272" s="94">
        <f t="shared" si="13"/>
        <v>21</v>
      </c>
      <c r="P272" s="23">
        <f t="shared" si="14"/>
        <v>21</v>
      </c>
      <c r="Q272" s="15"/>
      <c r="R272" s="3"/>
      <c r="S272" s="15"/>
      <c r="T272" s="15"/>
      <c r="W272" s="15"/>
      <c r="X272" s="15"/>
      <c r="Y272" s="15"/>
      <c r="Z272" s="15"/>
    </row>
    <row r="273" spans="1:26" ht="45" customHeight="1">
      <c r="A273" s="7"/>
      <c r="B273" s="19"/>
      <c r="C273" s="19"/>
      <c r="D273" s="95">
        <v>263</v>
      </c>
      <c r="E273" s="88" t="s">
        <v>196</v>
      </c>
      <c r="F273" s="89" t="s">
        <v>38</v>
      </c>
      <c r="G273" s="90" t="s">
        <v>259</v>
      </c>
      <c r="H273" s="90" t="s">
        <v>39</v>
      </c>
      <c r="I273" s="91" t="s">
        <v>399</v>
      </c>
      <c r="J273" s="92">
        <v>18</v>
      </c>
      <c r="K273" s="93">
        <v>18</v>
      </c>
      <c r="L273" s="93">
        <v>8</v>
      </c>
      <c r="M273" s="93">
        <v>25</v>
      </c>
      <c r="N273" s="94">
        <f t="shared" si="12"/>
        <v>17</v>
      </c>
      <c r="O273" s="94">
        <f t="shared" si="13"/>
        <v>17</v>
      </c>
      <c r="P273" s="23">
        <f t="shared" si="14"/>
        <v>17</v>
      </c>
      <c r="Q273" s="15"/>
      <c r="R273" s="3"/>
      <c r="S273" s="15"/>
      <c r="T273" s="15"/>
      <c r="W273" s="15"/>
      <c r="X273" s="15"/>
      <c r="Y273" s="15"/>
      <c r="Z273" s="15"/>
    </row>
    <row r="274" spans="1:26" ht="45" customHeight="1">
      <c r="A274" s="7"/>
      <c r="B274" s="19"/>
      <c r="C274" s="19"/>
      <c r="D274" s="95">
        <v>264</v>
      </c>
      <c r="E274" s="88" t="s">
        <v>33</v>
      </c>
      <c r="F274" s="89" t="s">
        <v>38</v>
      </c>
      <c r="G274" s="90" t="s">
        <v>424</v>
      </c>
      <c r="H274" s="90" t="s">
        <v>39</v>
      </c>
      <c r="I274" s="91" t="s">
        <v>399</v>
      </c>
      <c r="J274" s="92">
        <v>47</v>
      </c>
      <c r="K274" s="93">
        <v>47</v>
      </c>
      <c r="L274" s="93">
        <v>55</v>
      </c>
      <c r="M274" s="93">
        <v>72</v>
      </c>
      <c r="N274" s="94">
        <f t="shared" si="12"/>
        <v>55</v>
      </c>
      <c r="O274" s="94">
        <f t="shared" si="13"/>
        <v>55</v>
      </c>
      <c r="P274" s="23">
        <f t="shared" si="14"/>
        <v>55</v>
      </c>
      <c r="Q274" s="15"/>
      <c r="R274" s="3"/>
      <c r="S274" s="15"/>
      <c r="T274" s="15"/>
      <c r="W274" s="15"/>
      <c r="X274" s="15"/>
      <c r="Y274" s="15"/>
      <c r="Z274" s="15"/>
    </row>
    <row r="275" spans="1:26" ht="45" customHeight="1">
      <c r="A275" s="7">
        <v>11</v>
      </c>
      <c r="B275" s="19" t="s">
        <v>260</v>
      </c>
      <c r="C275" s="19" t="s">
        <v>233</v>
      </c>
      <c r="D275" s="95">
        <v>265</v>
      </c>
      <c r="E275" s="88" t="s">
        <v>196</v>
      </c>
      <c r="F275" s="89" t="s">
        <v>38</v>
      </c>
      <c r="G275" s="90" t="s">
        <v>259</v>
      </c>
      <c r="H275" s="90" t="s">
        <v>39</v>
      </c>
      <c r="I275" s="91" t="s">
        <v>419</v>
      </c>
      <c r="J275" s="92">
        <v>74</v>
      </c>
      <c r="K275" s="93">
        <v>73</v>
      </c>
      <c r="L275" s="93">
        <v>58</v>
      </c>
      <c r="M275" s="93">
        <v>73</v>
      </c>
      <c r="N275" s="94">
        <f t="shared" si="12"/>
        <v>70</v>
      </c>
      <c r="O275" s="94">
        <f t="shared" si="13"/>
        <v>70</v>
      </c>
      <c r="P275" s="23">
        <f t="shared" si="14"/>
        <v>70</v>
      </c>
      <c r="Q275" s="15"/>
      <c r="R275" s="3"/>
      <c r="S275" s="15"/>
      <c r="T275" s="15"/>
      <c r="W275" s="15"/>
      <c r="X275" s="15"/>
      <c r="Y275" s="15"/>
      <c r="Z275" s="15"/>
    </row>
    <row r="276" spans="1:26" ht="56.25" customHeight="1">
      <c r="A276" s="7"/>
      <c r="B276" s="19"/>
      <c r="C276" s="19"/>
      <c r="D276" s="95">
        <v>266</v>
      </c>
      <c r="E276" s="88" t="s">
        <v>196</v>
      </c>
      <c r="F276" s="89" t="s">
        <v>38</v>
      </c>
      <c r="G276" s="90" t="s">
        <v>248</v>
      </c>
      <c r="H276" s="90" t="s">
        <v>39</v>
      </c>
      <c r="I276" s="91" t="s">
        <v>422</v>
      </c>
      <c r="J276" s="92">
        <v>25</v>
      </c>
      <c r="K276" s="93">
        <v>25</v>
      </c>
      <c r="L276" s="93">
        <v>0</v>
      </c>
      <c r="M276" s="93">
        <v>0</v>
      </c>
      <c r="N276" s="94">
        <f t="shared" si="12"/>
        <v>13</v>
      </c>
      <c r="O276" s="94">
        <f t="shared" si="13"/>
        <v>13</v>
      </c>
      <c r="P276" s="23">
        <f t="shared" si="14"/>
        <v>13</v>
      </c>
      <c r="Q276" s="15"/>
      <c r="R276" s="3"/>
      <c r="S276" s="15"/>
      <c r="T276" s="15"/>
      <c r="W276" s="15"/>
      <c r="X276" s="15"/>
      <c r="Y276" s="15"/>
      <c r="Z276" s="15"/>
    </row>
    <row r="277" spans="1:26" ht="45" customHeight="1">
      <c r="A277" s="7"/>
      <c r="B277" s="19"/>
      <c r="C277" s="19"/>
      <c r="D277" s="95">
        <v>267</v>
      </c>
      <c r="E277" s="88" t="s">
        <v>196</v>
      </c>
      <c r="F277" s="89" t="s">
        <v>38</v>
      </c>
      <c r="G277" s="90" t="s">
        <v>248</v>
      </c>
      <c r="H277" s="90" t="s">
        <v>39</v>
      </c>
      <c r="I277" s="91" t="s">
        <v>419</v>
      </c>
      <c r="J277" s="92">
        <v>18</v>
      </c>
      <c r="K277" s="93">
        <v>17</v>
      </c>
      <c r="L277" s="93">
        <v>16</v>
      </c>
      <c r="M277" s="93">
        <v>15</v>
      </c>
      <c r="N277" s="94">
        <f t="shared" si="12"/>
        <v>17</v>
      </c>
      <c r="O277" s="94">
        <f t="shared" si="13"/>
        <v>17</v>
      </c>
      <c r="P277" s="23">
        <f t="shared" si="14"/>
        <v>17</v>
      </c>
      <c r="Q277" s="15"/>
      <c r="R277" s="3"/>
      <c r="S277" s="15"/>
      <c r="T277" s="15"/>
      <c r="W277" s="15"/>
      <c r="X277" s="15"/>
      <c r="Y277" s="15"/>
      <c r="Z277" s="15"/>
    </row>
    <row r="278" spans="1:26" ht="56.25" customHeight="1">
      <c r="A278" s="7"/>
      <c r="B278" s="19"/>
      <c r="C278" s="19"/>
      <c r="D278" s="95">
        <v>268</v>
      </c>
      <c r="E278" s="88" t="s">
        <v>196</v>
      </c>
      <c r="F278" s="89" t="s">
        <v>38</v>
      </c>
      <c r="G278" s="90" t="s">
        <v>248</v>
      </c>
      <c r="H278" s="90" t="s">
        <v>39</v>
      </c>
      <c r="I278" s="91" t="s">
        <v>411</v>
      </c>
      <c r="J278" s="92">
        <v>68</v>
      </c>
      <c r="K278" s="93">
        <v>65</v>
      </c>
      <c r="L278" s="93">
        <v>54</v>
      </c>
      <c r="M278" s="93">
        <v>69</v>
      </c>
      <c r="N278" s="94">
        <f t="shared" si="12"/>
        <v>64</v>
      </c>
      <c r="O278" s="94">
        <f t="shared" si="13"/>
        <v>64</v>
      </c>
      <c r="P278" s="23">
        <f t="shared" si="14"/>
        <v>64</v>
      </c>
      <c r="Q278" s="15"/>
      <c r="R278" s="3"/>
      <c r="S278" s="15"/>
      <c r="T278" s="15"/>
      <c r="W278" s="15"/>
      <c r="X278" s="15"/>
      <c r="Y278" s="15"/>
      <c r="Z278" s="15"/>
    </row>
    <row r="279" spans="1:26" ht="45" customHeight="1">
      <c r="A279" s="7"/>
      <c r="B279" s="19"/>
      <c r="C279" s="19"/>
      <c r="D279" s="95">
        <v>269</v>
      </c>
      <c r="E279" s="88" t="s">
        <v>196</v>
      </c>
      <c r="F279" s="89" t="s">
        <v>38</v>
      </c>
      <c r="G279" s="90" t="s">
        <v>248</v>
      </c>
      <c r="H279" s="90" t="s">
        <v>39</v>
      </c>
      <c r="I279" s="91" t="s">
        <v>423</v>
      </c>
      <c r="J279" s="92">
        <f>74-5</f>
        <v>69</v>
      </c>
      <c r="K279" s="93">
        <v>69</v>
      </c>
      <c r="L279" s="93">
        <v>69</v>
      </c>
      <c r="M279" s="93">
        <v>102</v>
      </c>
      <c r="N279" s="94">
        <f t="shared" si="12"/>
        <v>77</v>
      </c>
      <c r="O279" s="94">
        <v>98</v>
      </c>
      <c r="P279" s="23">
        <v>105</v>
      </c>
      <c r="Q279" s="15"/>
      <c r="R279" s="3"/>
      <c r="S279" s="15"/>
      <c r="T279" s="15"/>
      <c r="W279" s="15"/>
      <c r="X279" s="15"/>
      <c r="Y279" s="15"/>
      <c r="Z279" s="15"/>
    </row>
    <row r="280" spans="1:26" ht="45" customHeight="1">
      <c r="A280" s="7"/>
      <c r="B280" s="19"/>
      <c r="C280" s="19"/>
      <c r="D280" s="95">
        <v>270</v>
      </c>
      <c r="E280" s="88" t="s">
        <v>33</v>
      </c>
      <c r="F280" s="89" t="s">
        <v>38</v>
      </c>
      <c r="G280" s="90" t="s">
        <v>158</v>
      </c>
      <c r="H280" s="90" t="s">
        <v>39</v>
      </c>
      <c r="I280" s="91" t="s">
        <v>417</v>
      </c>
      <c r="J280" s="92">
        <v>40</v>
      </c>
      <c r="K280" s="93">
        <v>40</v>
      </c>
      <c r="L280" s="93">
        <v>20</v>
      </c>
      <c r="M280" s="93">
        <v>20</v>
      </c>
      <c r="N280" s="94">
        <f t="shared" si="12"/>
        <v>30</v>
      </c>
      <c r="O280" s="94">
        <f t="shared" si="13"/>
        <v>30</v>
      </c>
      <c r="P280" s="23">
        <f t="shared" si="14"/>
        <v>30</v>
      </c>
      <c r="Q280" s="15"/>
      <c r="R280" s="3"/>
      <c r="S280" s="15"/>
      <c r="T280" s="15"/>
      <c r="W280" s="15"/>
      <c r="X280" s="15"/>
      <c r="Y280" s="15"/>
      <c r="Z280" s="15"/>
    </row>
    <row r="281" spans="1:26" ht="45" customHeight="1">
      <c r="A281" s="7"/>
      <c r="B281" s="19"/>
      <c r="C281" s="19"/>
      <c r="D281" s="95">
        <v>271</v>
      </c>
      <c r="E281" s="88" t="s">
        <v>196</v>
      </c>
      <c r="F281" s="89" t="s">
        <v>38</v>
      </c>
      <c r="G281" s="90" t="s">
        <v>248</v>
      </c>
      <c r="H281" s="90" t="s">
        <v>39</v>
      </c>
      <c r="I281" s="91" t="s">
        <v>404</v>
      </c>
      <c r="J281" s="92">
        <v>54</v>
      </c>
      <c r="K281" s="93">
        <v>54</v>
      </c>
      <c r="L281" s="93">
        <v>48</v>
      </c>
      <c r="M281" s="93">
        <v>64</v>
      </c>
      <c r="N281" s="94">
        <f t="shared" si="12"/>
        <v>55</v>
      </c>
      <c r="O281" s="94">
        <f t="shared" si="13"/>
        <v>55</v>
      </c>
      <c r="P281" s="23">
        <f t="shared" si="14"/>
        <v>55</v>
      </c>
      <c r="Q281" s="15"/>
      <c r="R281" s="3"/>
      <c r="S281" s="15"/>
      <c r="T281" s="15"/>
      <c r="W281" s="15"/>
      <c r="X281" s="15"/>
      <c r="Y281" s="15"/>
      <c r="Z281" s="15"/>
    </row>
    <row r="282" spans="1:26" ht="45" customHeight="1">
      <c r="A282" s="7"/>
      <c r="B282" s="19"/>
      <c r="C282" s="19"/>
      <c r="D282" s="95">
        <v>272</v>
      </c>
      <c r="E282" s="88" t="s">
        <v>196</v>
      </c>
      <c r="F282" s="89" t="s">
        <v>38</v>
      </c>
      <c r="G282" s="90" t="s">
        <v>248</v>
      </c>
      <c r="H282" s="90" t="s">
        <v>39</v>
      </c>
      <c r="I282" s="91" t="s">
        <v>394</v>
      </c>
      <c r="J282" s="92">
        <v>34</v>
      </c>
      <c r="K282" s="93">
        <v>34</v>
      </c>
      <c r="L282" s="93">
        <v>31</v>
      </c>
      <c r="M282" s="93">
        <v>48</v>
      </c>
      <c r="N282" s="94">
        <f t="shared" si="12"/>
        <v>37</v>
      </c>
      <c r="O282" s="94">
        <f t="shared" si="13"/>
        <v>37</v>
      </c>
      <c r="P282" s="23">
        <f t="shared" si="14"/>
        <v>37</v>
      </c>
      <c r="Q282" s="15"/>
      <c r="R282" s="3"/>
      <c r="S282" s="15"/>
      <c r="T282" s="15"/>
      <c r="W282" s="15"/>
      <c r="X282" s="15"/>
      <c r="Y282" s="15"/>
      <c r="Z282" s="15"/>
    </row>
    <row r="283" spans="1:26" ht="45" customHeight="1">
      <c r="A283" s="7"/>
      <c r="B283" s="19"/>
      <c r="C283" s="19"/>
      <c r="D283" s="95">
        <v>273</v>
      </c>
      <c r="E283" s="88" t="s">
        <v>196</v>
      </c>
      <c r="F283" s="89" t="s">
        <v>38</v>
      </c>
      <c r="G283" s="90" t="s">
        <v>223</v>
      </c>
      <c r="H283" s="90" t="s">
        <v>39</v>
      </c>
      <c r="I283" s="91" t="s">
        <v>423</v>
      </c>
      <c r="J283" s="92">
        <v>19</v>
      </c>
      <c r="K283" s="93">
        <v>19</v>
      </c>
      <c r="L283" s="93">
        <v>19</v>
      </c>
      <c r="M283" s="93">
        <v>19</v>
      </c>
      <c r="N283" s="94">
        <f t="shared" si="12"/>
        <v>19</v>
      </c>
      <c r="O283" s="94">
        <f t="shared" si="13"/>
        <v>19</v>
      </c>
      <c r="P283" s="23">
        <v>10</v>
      </c>
      <c r="Q283" s="15"/>
      <c r="R283" s="3"/>
      <c r="S283" s="15"/>
      <c r="T283" s="15"/>
      <c r="W283" s="15"/>
      <c r="X283" s="15"/>
      <c r="Y283" s="15"/>
      <c r="Z283" s="15"/>
    </row>
    <row r="284" spans="1:26" ht="45" customHeight="1">
      <c r="A284" s="7">
        <v>11</v>
      </c>
      <c r="B284" s="19" t="s">
        <v>261</v>
      </c>
      <c r="C284" s="19" t="s">
        <v>262</v>
      </c>
      <c r="D284" s="95">
        <v>274</v>
      </c>
      <c r="E284" s="88" t="s">
        <v>196</v>
      </c>
      <c r="F284" s="89" t="s">
        <v>38</v>
      </c>
      <c r="G284" s="90" t="s">
        <v>263</v>
      </c>
      <c r="H284" s="90" t="s">
        <v>39</v>
      </c>
      <c r="I284" s="91" t="s">
        <v>423</v>
      </c>
      <c r="J284" s="92">
        <v>35</v>
      </c>
      <c r="K284" s="93">
        <v>35</v>
      </c>
      <c r="L284" s="93">
        <v>23</v>
      </c>
      <c r="M284" s="93">
        <v>23</v>
      </c>
      <c r="N284" s="94">
        <f t="shared" si="12"/>
        <v>29</v>
      </c>
      <c r="O284" s="94">
        <v>31</v>
      </c>
      <c r="P284" s="23">
        <v>37</v>
      </c>
      <c r="Q284" s="15"/>
      <c r="R284" s="3"/>
      <c r="S284" s="15"/>
      <c r="T284" s="15"/>
      <c r="W284" s="15"/>
      <c r="X284" s="15"/>
      <c r="Y284" s="15"/>
      <c r="Z284" s="15"/>
    </row>
    <row r="285" spans="1:26" ht="45" customHeight="1">
      <c r="A285" s="7"/>
      <c r="B285" s="19"/>
      <c r="C285" s="25"/>
      <c r="D285" s="95">
        <v>275</v>
      </c>
      <c r="E285" s="88" t="s">
        <v>196</v>
      </c>
      <c r="F285" s="89" t="s">
        <v>34</v>
      </c>
      <c r="G285" s="90" t="s">
        <v>620</v>
      </c>
      <c r="H285" s="90" t="s">
        <v>39</v>
      </c>
      <c r="I285" s="91" t="s">
        <v>421</v>
      </c>
      <c r="J285" s="92">
        <v>0</v>
      </c>
      <c r="K285" s="93">
        <v>0</v>
      </c>
      <c r="L285" s="93">
        <v>8</v>
      </c>
      <c r="M285" s="93">
        <v>25</v>
      </c>
      <c r="N285" s="94">
        <f t="shared" si="12"/>
        <v>8</v>
      </c>
      <c r="O285" s="94">
        <f t="shared" si="13"/>
        <v>8</v>
      </c>
      <c r="P285" s="23">
        <f t="shared" si="14"/>
        <v>8</v>
      </c>
      <c r="Q285" s="15"/>
      <c r="R285" s="3"/>
      <c r="S285" s="15"/>
      <c r="T285" s="15"/>
      <c r="W285" s="15"/>
      <c r="X285" s="15"/>
      <c r="Y285" s="15"/>
      <c r="Z285" s="15"/>
    </row>
    <row r="286" spans="1:26" ht="45" customHeight="1">
      <c r="A286" s="7">
        <v>11</v>
      </c>
      <c r="B286" s="19" t="s">
        <v>265</v>
      </c>
      <c r="C286" s="19" t="s">
        <v>204</v>
      </c>
      <c r="D286" s="95">
        <v>276</v>
      </c>
      <c r="E286" s="88" t="s">
        <v>196</v>
      </c>
      <c r="F286" s="89" t="s">
        <v>34</v>
      </c>
      <c r="G286" s="90" t="s">
        <v>264</v>
      </c>
      <c r="H286" s="90" t="s">
        <v>39</v>
      </c>
      <c r="I286" s="91" t="s">
        <v>421</v>
      </c>
      <c r="J286" s="92">
        <v>11</v>
      </c>
      <c r="K286" s="93">
        <v>11</v>
      </c>
      <c r="L286" s="93">
        <v>7</v>
      </c>
      <c r="M286" s="93">
        <v>20</v>
      </c>
      <c r="N286" s="94">
        <f t="shared" si="12"/>
        <v>12</v>
      </c>
      <c r="O286" s="94">
        <f t="shared" si="13"/>
        <v>12</v>
      </c>
      <c r="P286" s="23">
        <f t="shared" si="14"/>
        <v>12</v>
      </c>
      <c r="Q286" s="15"/>
      <c r="R286" s="3"/>
      <c r="S286" s="15"/>
      <c r="T286" s="15"/>
      <c r="W286" s="15"/>
      <c r="X286" s="15"/>
      <c r="Y286" s="15"/>
      <c r="Z286" s="15"/>
    </row>
    <row r="287" spans="1:26" ht="45" customHeight="1">
      <c r="A287" s="7"/>
      <c r="B287" s="19"/>
      <c r="C287" s="19"/>
      <c r="D287" s="95">
        <v>277</v>
      </c>
      <c r="E287" s="88" t="s">
        <v>196</v>
      </c>
      <c r="F287" s="89" t="s">
        <v>34</v>
      </c>
      <c r="G287" s="90" t="s">
        <v>608</v>
      </c>
      <c r="H287" s="90" t="s">
        <v>39</v>
      </c>
      <c r="I287" s="91" t="s">
        <v>426</v>
      </c>
      <c r="J287" s="92">
        <v>0</v>
      </c>
      <c r="K287" s="93">
        <v>0</v>
      </c>
      <c r="L287" s="93">
        <v>8</v>
      </c>
      <c r="M287" s="93">
        <v>25</v>
      </c>
      <c r="N287" s="94">
        <f t="shared" si="12"/>
        <v>8</v>
      </c>
      <c r="O287" s="94">
        <f t="shared" si="13"/>
        <v>8</v>
      </c>
      <c r="P287" s="23">
        <f t="shared" si="14"/>
        <v>8</v>
      </c>
      <c r="Q287" s="15"/>
      <c r="R287" s="3"/>
      <c r="S287" s="15"/>
      <c r="T287" s="15"/>
      <c r="W287" s="15"/>
      <c r="X287" s="15"/>
      <c r="Y287" s="15"/>
      <c r="Z287" s="15"/>
    </row>
    <row r="288" spans="1:26" ht="45" customHeight="1">
      <c r="A288" s="7"/>
      <c r="B288" s="19"/>
      <c r="C288" s="19"/>
      <c r="D288" s="95">
        <v>278</v>
      </c>
      <c r="E288" s="88" t="s">
        <v>33</v>
      </c>
      <c r="F288" s="89" t="s">
        <v>34</v>
      </c>
      <c r="G288" s="90" t="s">
        <v>178</v>
      </c>
      <c r="H288" s="90" t="s">
        <v>36</v>
      </c>
      <c r="I288" s="91" t="s">
        <v>426</v>
      </c>
      <c r="J288" s="92">
        <v>36</v>
      </c>
      <c r="K288" s="93">
        <v>36</v>
      </c>
      <c r="L288" s="93">
        <v>25</v>
      </c>
      <c r="M288" s="93">
        <v>21</v>
      </c>
      <c r="N288" s="94">
        <f t="shared" si="12"/>
        <v>30</v>
      </c>
      <c r="O288" s="94">
        <f t="shared" si="13"/>
        <v>30</v>
      </c>
      <c r="P288" s="23">
        <f t="shared" si="14"/>
        <v>30</v>
      </c>
      <c r="Q288" s="15"/>
      <c r="R288" s="3"/>
      <c r="S288" s="15"/>
      <c r="T288" s="15"/>
      <c r="W288" s="15"/>
      <c r="X288" s="15"/>
      <c r="Y288" s="15"/>
      <c r="Z288" s="15"/>
    </row>
    <row r="289" spans="1:26" ht="45" customHeight="1">
      <c r="A289" s="7"/>
      <c r="B289" s="19"/>
      <c r="C289" s="19"/>
      <c r="D289" s="95">
        <v>279</v>
      </c>
      <c r="E289" s="88" t="s">
        <v>33</v>
      </c>
      <c r="F289" s="89" t="s">
        <v>38</v>
      </c>
      <c r="G289" s="90" t="s">
        <v>178</v>
      </c>
      <c r="H289" s="90" t="s">
        <v>39</v>
      </c>
      <c r="I289" s="91" t="s">
        <v>415</v>
      </c>
      <c r="J289" s="92">
        <v>76</v>
      </c>
      <c r="K289" s="93">
        <v>75</v>
      </c>
      <c r="L289" s="93">
        <v>67</v>
      </c>
      <c r="M289" s="93">
        <v>98</v>
      </c>
      <c r="N289" s="94">
        <f t="shared" si="12"/>
        <v>79</v>
      </c>
      <c r="O289" s="94">
        <f t="shared" si="13"/>
        <v>79</v>
      </c>
      <c r="P289" s="23">
        <f t="shared" si="14"/>
        <v>79</v>
      </c>
      <c r="Q289" s="15"/>
      <c r="R289" s="3"/>
      <c r="S289" s="15"/>
      <c r="T289" s="15"/>
      <c r="W289" s="15"/>
      <c r="X289" s="15"/>
      <c r="Y289" s="15"/>
      <c r="Z289" s="15"/>
    </row>
    <row r="290" spans="1:26" ht="45" customHeight="1">
      <c r="A290" s="7"/>
      <c r="B290" s="19"/>
      <c r="C290" s="19"/>
      <c r="D290" s="95">
        <v>280</v>
      </c>
      <c r="E290" s="88" t="s">
        <v>33</v>
      </c>
      <c r="F290" s="89" t="s">
        <v>38</v>
      </c>
      <c r="G290" s="90" t="s">
        <v>178</v>
      </c>
      <c r="H290" s="90" t="s">
        <v>39</v>
      </c>
      <c r="I290" s="91" t="s">
        <v>392</v>
      </c>
      <c r="J290" s="92">
        <v>29</v>
      </c>
      <c r="K290" s="93">
        <v>29</v>
      </c>
      <c r="L290" s="93">
        <v>21</v>
      </c>
      <c r="M290" s="93">
        <v>39</v>
      </c>
      <c r="N290" s="94">
        <f t="shared" si="12"/>
        <v>30</v>
      </c>
      <c r="O290" s="94">
        <f t="shared" si="13"/>
        <v>30</v>
      </c>
      <c r="P290" s="23">
        <f t="shared" si="14"/>
        <v>30</v>
      </c>
      <c r="Q290" s="15"/>
      <c r="R290" s="3"/>
      <c r="S290" s="15"/>
      <c r="T290" s="15"/>
      <c r="W290" s="15"/>
      <c r="X290" s="15"/>
      <c r="Y290" s="15"/>
      <c r="Z290" s="15"/>
    </row>
    <row r="291" spans="1:26" ht="45" customHeight="1">
      <c r="A291" s="7"/>
      <c r="B291" s="19"/>
      <c r="C291" s="25"/>
      <c r="D291" s="95">
        <v>281</v>
      </c>
      <c r="E291" s="88" t="s">
        <v>33</v>
      </c>
      <c r="F291" s="89" t="s">
        <v>38</v>
      </c>
      <c r="G291" s="90" t="s">
        <v>266</v>
      </c>
      <c r="H291" s="90" t="s">
        <v>39</v>
      </c>
      <c r="I291" s="91" t="s">
        <v>409</v>
      </c>
      <c r="J291" s="92">
        <v>33</v>
      </c>
      <c r="K291" s="93">
        <v>34</v>
      </c>
      <c r="L291" s="93">
        <v>21</v>
      </c>
      <c r="M291" s="93">
        <v>20</v>
      </c>
      <c r="N291" s="94">
        <f t="shared" si="12"/>
        <v>27</v>
      </c>
      <c r="O291" s="94">
        <f t="shared" si="13"/>
        <v>27</v>
      </c>
      <c r="P291" s="23">
        <f t="shared" si="14"/>
        <v>27</v>
      </c>
      <c r="Q291" s="15"/>
      <c r="R291" s="3"/>
      <c r="S291" s="15"/>
      <c r="T291" s="15"/>
      <c r="W291" s="15"/>
      <c r="X291" s="15"/>
      <c r="Y291" s="15"/>
      <c r="Z291" s="15"/>
    </row>
    <row r="292" spans="1:26" ht="45" customHeight="1">
      <c r="A292" s="7"/>
      <c r="B292" s="19"/>
      <c r="C292" s="19"/>
      <c r="D292" s="95">
        <v>282</v>
      </c>
      <c r="E292" s="88" t="s">
        <v>33</v>
      </c>
      <c r="F292" s="89" t="s">
        <v>34</v>
      </c>
      <c r="G292" s="90" t="s">
        <v>158</v>
      </c>
      <c r="H292" s="90" t="s">
        <v>36</v>
      </c>
      <c r="I292" s="91" t="s">
        <v>394</v>
      </c>
      <c r="J292" s="92">
        <v>35</v>
      </c>
      <c r="K292" s="93">
        <v>35</v>
      </c>
      <c r="L292" s="93">
        <v>30</v>
      </c>
      <c r="M292" s="93">
        <v>30</v>
      </c>
      <c r="N292" s="94">
        <f t="shared" si="12"/>
        <v>33</v>
      </c>
      <c r="O292" s="94">
        <f t="shared" si="13"/>
        <v>33</v>
      </c>
      <c r="P292" s="23">
        <f t="shared" si="14"/>
        <v>33</v>
      </c>
      <c r="Q292" s="15"/>
      <c r="R292" s="3"/>
      <c r="S292" s="15"/>
      <c r="T292" s="15"/>
      <c r="W292" s="15"/>
      <c r="X292" s="15"/>
      <c r="Y292" s="15"/>
      <c r="Z292" s="15"/>
    </row>
    <row r="293" spans="1:26" ht="45" customHeight="1">
      <c r="A293" s="7"/>
      <c r="B293" s="19"/>
      <c r="C293" s="19"/>
      <c r="D293" s="95">
        <v>283</v>
      </c>
      <c r="E293" s="88" t="s">
        <v>33</v>
      </c>
      <c r="F293" s="89" t="s">
        <v>34</v>
      </c>
      <c r="G293" s="90" t="s">
        <v>162</v>
      </c>
      <c r="H293" s="90" t="s">
        <v>36</v>
      </c>
      <c r="I293" s="91" t="s">
        <v>417</v>
      </c>
      <c r="J293" s="92">
        <v>36</v>
      </c>
      <c r="K293" s="93">
        <v>36</v>
      </c>
      <c r="L293" s="93">
        <v>46</v>
      </c>
      <c r="M293" s="93">
        <v>66</v>
      </c>
      <c r="N293" s="94">
        <f t="shared" si="12"/>
        <v>46</v>
      </c>
      <c r="O293" s="94">
        <f t="shared" si="13"/>
        <v>46</v>
      </c>
      <c r="P293" s="23">
        <f t="shared" si="14"/>
        <v>46</v>
      </c>
      <c r="Q293" s="15"/>
      <c r="R293" s="3"/>
      <c r="S293" s="15"/>
      <c r="T293" s="15"/>
      <c r="W293" s="15"/>
      <c r="X293" s="15"/>
      <c r="Y293" s="15"/>
      <c r="Z293" s="15"/>
    </row>
    <row r="294" spans="1:26" ht="45" customHeight="1">
      <c r="A294" s="7"/>
      <c r="B294" s="19"/>
      <c r="C294" s="19"/>
      <c r="D294" s="95">
        <v>284</v>
      </c>
      <c r="E294" s="88" t="s">
        <v>33</v>
      </c>
      <c r="F294" s="89" t="s">
        <v>38</v>
      </c>
      <c r="G294" s="90" t="s">
        <v>162</v>
      </c>
      <c r="H294" s="90" t="s">
        <v>39</v>
      </c>
      <c r="I294" s="91" t="s">
        <v>417</v>
      </c>
      <c r="J294" s="92">
        <v>51</v>
      </c>
      <c r="K294" s="93">
        <v>51</v>
      </c>
      <c r="L294" s="93">
        <v>59</v>
      </c>
      <c r="M294" s="93">
        <v>76</v>
      </c>
      <c r="N294" s="94">
        <f t="shared" si="12"/>
        <v>59</v>
      </c>
      <c r="O294" s="94">
        <f t="shared" si="13"/>
        <v>59</v>
      </c>
      <c r="P294" s="23">
        <f t="shared" si="14"/>
        <v>59</v>
      </c>
      <c r="Q294" s="15"/>
      <c r="R294" s="3"/>
      <c r="S294" s="15"/>
      <c r="T294" s="15"/>
      <c r="W294" s="15"/>
      <c r="X294" s="15"/>
      <c r="Y294" s="15"/>
      <c r="Z294" s="15"/>
    </row>
    <row r="295" spans="1:26" ht="45" customHeight="1">
      <c r="A295" s="7"/>
      <c r="B295" s="19"/>
      <c r="C295" s="19"/>
      <c r="D295" s="95">
        <v>285</v>
      </c>
      <c r="E295" s="88" t="s">
        <v>33</v>
      </c>
      <c r="F295" s="89" t="s">
        <v>34</v>
      </c>
      <c r="G295" s="90" t="s">
        <v>158</v>
      </c>
      <c r="H295" s="90" t="s">
        <v>36</v>
      </c>
      <c r="I295" s="91" t="s">
        <v>417</v>
      </c>
      <c r="J295" s="92">
        <f>8-3</f>
        <v>5</v>
      </c>
      <c r="K295" s="93">
        <f>8-3</f>
        <v>5</v>
      </c>
      <c r="L295" s="93">
        <v>0</v>
      </c>
      <c r="M295" s="93">
        <v>0</v>
      </c>
      <c r="N295" s="94">
        <f t="shared" si="12"/>
        <v>3</v>
      </c>
      <c r="O295" s="94">
        <f t="shared" si="13"/>
        <v>3</v>
      </c>
      <c r="P295" s="23">
        <f t="shared" si="14"/>
        <v>3</v>
      </c>
      <c r="Q295" s="15"/>
      <c r="R295" s="3"/>
      <c r="S295" s="15"/>
      <c r="T295" s="15"/>
      <c r="W295" s="15"/>
      <c r="X295" s="15"/>
      <c r="Y295" s="15"/>
      <c r="Z295" s="15"/>
    </row>
    <row r="296" spans="1:26" ht="45" customHeight="1">
      <c r="A296" s="7"/>
      <c r="B296" s="19"/>
      <c r="C296" s="19"/>
      <c r="D296" s="95">
        <v>286</v>
      </c>
      <c r="E296" s="88" t="s">
        <v>33</v>
      </c>
      <c r="F296" s="89" t="s">
        <v>34</v>
      </c>
      <c r="G296" s="90" t="s">
        <v>37</v>
      </c>
      <c r="H296" s="90" t="s">
        <v>36</v>
      </c>
      <c r="I296" s="91" t="s">
        <v>427</v>
      </c>
      <c r="J296" s="92">
        <v>12</v>
      </c>
      <c r="K296" s="93">
        <v>12</v>
      </c>
      <c r="L296" s="93">
        <v>17</v>
      </c>
      <c r="M296" s="93">
        <v>27</v>
      </c>
      <c r="N296" s="94">
        <f t="shared" si="12"/>
        <v>17</v>
      </c>
      <c r="O296" s="94">
        <f t="shared" si="13"/>
        <v>17</v>
      </c>
      <c r="P296" s="23">
        <f t="shared" si="14"/>
        <v>17</v>
      </c>
      <c r="Q296" s="15"/>
      <c r="R296" s="3"/>
      <c r="S296" s="15"/>
      <c r="T296" s="15"/>
      <c r="W296" s="15"/>
      <c r="X296" s="15"/>
      <c r="Y296" s="15"/>
      <c r="Z296" s="15"/>
    </row>
    <row r="297" spans="1:26" ht="45" customHeight="1">
      <c r="A297" s="7"/>
      <c r="B297" s="19"/>
      <c r="C297" s="19"/>
      <c r="D297" s="95">
        <v>287</v>
      </c>
      <c r="E297" s="88" t="s">
        <v>33</v>
      </c>
      <c r="F297" s="89" t="s">
        <v>34</v>
      </c>
      <c r="G297" s="90" t="s">
        <v>76</v>
      </c>
      <c r="H297" s="90" t="s">
        <v>36</v>
      </c>
      <c r="I297" s="91" t="s">
        <v>427</v>
      </c>
      <c r="J297" s="92">
        <v>5</v>
      </c>
      <c r="K297" s="93">
        <v>5</v>
      </c>
      <c r="L297" s="93">
        <v>5</v>
      </c>
      <c r="M297" s="93">
        <v>5</v>
      </c>
      <c r="N297" s="94">
        <f t="shared" si="12"/>
        <v>5</v>
      </c>
      <c r="O297" s="94">
        <f t="shared" si="13"/>
        <v>5</v>
      </c>
      <c r="P297" s="23">
        <f t="shared" si="14"/>
        <v>5</v>
      </c>
      <c r="Q297" s="15"/>
      <c r="R297" s="3"/>
      <c r="S297" s="15"/>
      <c r="T297" s="15"/>
      <c r="W297" s="15"/>
      <c r="X297" s="15"/>
      <c r="Y297" s="15"/>
      <c r="Z297" s="15"/>
    </row>
    <row r="298" spans="1:26" ht="45" customHeight="1">
      <c r="A298" s="7"/>
      <c r="B298" s="19"/>
      <c r="C298" s="19"/>
      <c r="D298" s="95">
        <v>288</v>
      </c>
      <c r="E298" s="88" t="s">
        <v>33</v>
      </c>
      <c r="F298" s="89" t="s">
        <v>34</v>
      </c>
      <c r="G298" s="90" t="s">
        <v>158</v>
      </c>
      <c r="H298" s="90" t="s">
        <v>36</v>
      </c>
      <c r="I298" s="91" t="s">
        <v>427</v>
      </c>
      <c r="J298" s="92">
        <v>21</v>
      </c>
      <c r="K298" s="93">
        <v>21</v>
      </c>
      <c r="L298" s="93">
        <v>12</v>
      </c>
      <c r="M298" s="93">
        <v>12</v>
      </c>
      <c r="N298" s="94">
        <f t="shared" si="12"/>
        <v>17</v>
      </c>
      <c r="O298" s="94">
        <f t="shared" si="13"/>
        <v>17</v>
      </c>
      <c r="P298" s="23">
        <f t="shared" si="14"/>
        <v>17</v>
      </c>
      <c r="Q298" s="15"/>
      <c r="R298" s="3"/>
      <c r="S298" s="15"/>
      <c r="T298" s="15"/>
      <c r="W298" s="15"/>
      <c r="X298" s="15"/>
      <c r="Y298" s="15"/>
      <c r="Z298" s="15"/>
    </row>
    <row r="299" spans="1:26" ht="45" customHeight="1">
      <c r="A299" s="7"/>
      <c r="B299" s="19"/>
      <c r="C299" s="19"/>
      <c r="D299" s="95">
        <v>289</v>
      </c>
      <c r="E299" s="88" t="s">
        <v>196</v>
      </c>
      <c r="F299" s="89" t="s">
        <v>38</v>
      </c>
      <c r="G299" s="90" t="s">
        <v>267</v>
      </c>
      <c r="H299" s="90" t="s">
        <v>39</v>
      </c>
      <c r="I299" s="91" t="s">
        <v>418</v>
      </c>
      <c r="J299" s="92">
        <v>32</v>
      </c>
      <c r="K299" s="93">
        <v>32</v>
      </c>
      <c r="L299" s="93">
        <v>13</v>
      </c>
      <c r="M299" s="93">
        <v>13</v>
      </c>
      <c r="N299" s="94">
        <f t="shared" si="12"/>
        <v>23</v>
      </c>
      <c r="O299" s="94">
        <f t="shared" si="13"/>
        <v>23</v>
      </c>
      <c r="P299" s="23">
        <f t="shared" si="14"/>
        <v>23</v>
      </c>
      <c r="Q299" s="15"/>
      <c r="R299" s="3"/>
      <c r="S299" s="15"/>
      <c r="T299" s="15"/>
      <c r="W299" s="15"/>
      <c r="X299" s="15"/>
      <c r="Y299" s="15"/>
      <c r="Z299" s="15"/>
    </row>
    <row r="300" spans="1:26" ht="45" customHeight="1">
      <c r="A300" s="7">
        <v>11</v>
      </c>
      <c r="B300" s="19" t="s">
        <v>268</v>
      </c>
      <c r="C300" s="19" t="s">
        <v>75</v>
      </c>
      <c r="D300" s="95">
        <v>290</v>
      </c>
      <c r="E300" s="88" t="s">
        <v>33</v>
      </c>
      <c r="F300" s="89" t="s">
        <v>34</v>
      </c>
      <c r="G300" s="90" t="s">
        <v>158</v>
      </c>
      <c r="H300" s="90" t="s">
        <v>36</v>
      </c>
      <c r="I300" s="91" t="s">
        <v>418</v>
      </c>
      <c r="J300" s="92">
        <v>29</v>
      </c>
      <c r="K300" s="93">
        <v>23</v>
      </c>
      <c r="L300" s="93">
        <v>14</v>
      </c>
      <c r="M300" s="93">
        <v>14</v>
      </c>
      <c r="N300" s="94">
        <f t="shared" si="12"/>
        <v>20</v>
      </c>
      <c r="O300" s="94">
        <f t="shared" si="13"/>
        <v>20</v>
      </c>
      <c r="P300" s="23">
        <f t="shared" si="14"/>
        <v>20</v>
      </c>
      <c r="Q300" s="15"/>
      <c r="R300" s="3"/>
      <c r="S300" s="15"/>
      <c r="T300" s="15"/>
      <c r="W300" s="15"/>
      <c r="X300" s="15"/>
      <c r="Y300" s="15"/>
      <c r="Z300" s="15"/>
    </row>
    <row r="301" spans="1:26" ht="45" customHeight="1">
      <c r="A301" s="7"/>
      <c r="B301" s="19"/>
      <c r="C301" s="19"/>
      <c r="D301" s="95">
        <v>291</v>
      </c>
      <c r="E301" s="88" t="s">
        <v>33</v>
      </c>
      <c r="F301" s="89" t="s">
        <v>38</v>
      </c>
      <c r="G301" s="90" t="s">
        <v>158</v>
      </c>
      <c r="H301" s="90" t="s">
        <v>39</v>
      </c>
      <c r="I301" s="91" t="s">
        <v>420</v>
      </c>
      <c r="J301" s="92">
        <v>58</v>
      </c>
      <c r="K301" s="93">
        <v>56</v>
      </c>
      <c r="L301" s="93">
        <v>32</v>
      </c>
      <c r="M301" s="93">
        <v>32</v>
      </c>
      <c r="N301" s="94">
        <f t="shared" si="12"/>
        <v>45</v>
      </c>
      <c r="O301" s="94">
        <f t="shared" si="13"/>
        <v>45</v>
      </c>
      <c r="P301" s="23">
        <f t="shared" si="14"/>
        <v>45</v>
      </c>
      <c r="Q301" s="15"/>
      <c r="R301" s="3"/>
      <c r="S301" s="15"/>
      <c r="T301" s="15"/>
      <c r="W301" s="15"/>
      <c r="X301" s="15"/>
      <c r="Y301" s="15"/>
      <c r="Z301" s="15"/>
    </row>
    <row r="302" spans="1:26" ht="56.25" customHeight="1">
      <c r="A302" s="7"/>
      <c r="B302" s="19"/>
      <c r="C302" s="19"/>
      <c r="D302" s="95">
        <v>292</v>
      </c>
      <c r="E302" s="88" t="s">
        <v>196</v>
      </c>
      <c r="F302" s="89" t="s">
        <v>38</v>
      </c>
      <c r="G302" s="90" t="s">
        <v>269</v>
      </c>
      <c r="H302" s="90" t="s">
        <v>39</v>
      </c>
      <c r="I302" s="91" t="s">
        <v>405</v>
      </c>
      <c r="J302" s="92">
        <v>72</v>
      </c>
      <c r="K302" s="93">
        <v>71</v>
      </c>
      <c r="L302" s="93">
        <v>78</v>
      </c>
      <c r="M302" s="93">
        <v>94</v>
      </c>
      <c r="N302" s="94">
        <f t="shared" si="12"/>
        <v>79</v>
      </c>
      <c r="O302" s="94">
        <f t="shared" si="13"/>
        <v>79</v>
      </c>
      <c r="P302" s="23">
        <f t="shared" si="14"/>
        <v>79</v>
      </c>
      <c r="Q302" s="15"/>
      <c r="R302" s="3"/>
      <c r="S302" s="15"/>
      <c r="T302" s="15"/>
      <c r="W302" s="15"/>
      <c r="X302" s="15"/>
      <c r="Y302" s="15"/>
      <c r="Z302" s="15"/>
    </row>
    <row r="303" spans="1:26" ht="56.25" customHeight="1">
      <c r="A303" s="7"/>
      <c r="B303" s="19"/>
      <c r="C303" s="19"/>
      <c r="D303" s="95">
        <v>293</v>
      </c>
      <c r="E303" s="88" t="s">
        <v>33</v>
      </c>
      <c r="F303" s="89" t="s">
        <v>38</v>
      </c>
      <c r="G303" s="90" t="s">
        <v>433</v>
      </c>
      <c r="H303" s="90" t="s">
        <v>39</v>
      </c>
      <c r="I303" s="91" t="s">
        <v>405</v>
      </c>
      <c r="J303" s="92">
        <v>24</v>
      </c>
      <c r="K303" s="93">
        <v>23</v>
      </c>
      <c r="L303" s="93">
        <v>31</v>
      </c>
      <c r="M303" s="93">
        <v>47</v>
      </c>
      <c r="N303" s="94">
        <f t="shared" si="12"/>
        <v>31</v>
      </c>
      <c r="O303" s="94">
        <f t="shared" si="13"/>
        <v>31</v>
      </c>
      <c r="P303" s="23">
        <f t="shared" si="14"/>
        <v>31</v>
      </c>
      <c r="Q303" s="15"/>
      <c r="R303" s="3"/>
      <c r="S303" s="15"/>
      <c r="T303" s="15"/>
      <c r="W303" s="15"/>
      <c r="X303" s="15"/>
      <c r="Y303" s="15"/>
      <c r="Z303" s="15"/>
    </row>
    <row r="304" spans="1:26" ht="56.25" customHeight="1">
      <c r="A304" s="7"/>
      <c r="B304" s="19"/>
      <c r="C304" s="19"/>
      <c r="D304" s="95">
        <v>294</v>
      </c>
      <c r="E304" s="88" t="s">
        <v>33</v>
      </c>
      <c r="F304" s="89" t="s">
        <v>38</v>
      </c>
      <c r="G304" s="90" t="s">
        <v>270</v>
      </c>
      <c r="H304" s="90" t="s">
        <v>39</v>
      </c>
      <c r="I304" s="91" t="s">
        <v>405</v>
      </c>
      <c r="J304" s="92">
        <v>116</v>
      </c>
      <c r="K304" s="93">
        <v>115</v>
      </c>
      <c r="L304" s="93">
        <v>147</v>
      </c>
      <c r="M304" s="93">
        <v>214</v>
      </c>
      <c r="N304" s="94">
        <f t="shared" si="12"/>
        <v>148</v>
      </c>
      <c r="O304" s="94">
        <f t="shared" si="13"/>
        <v>148</v>
      </c>
      <c r="P304" s="23">
        <f t="shared" si="14"/>
        <v>148</v>
      </c>
      <c r="Q304" s="15"/>
      <c r="R304" s="3"/>
      <c r="S304" s="15"/>
      <c r="T304" s="15"/>
      <c r="W304" s="15"/>
      <c r="X304" s="15"/>
      <c r="Y304" s="15"/>
      <c r="Z304" s="15"/>
    </row>
    <row r="305" spans="1:26" ht="56.25" customHeight="1">
      <c r="A305" s="7"/>
      <c r="B305" s="19"/>
      <c r="C305" s="19"/>
      <c r="D305" s="95">
        <v>295</v>
      </c>
      <c r="E305" s="88" t="s">
        <v>33</v>
      </c>
      <c r="F305" s="89" t="s">
        <v>38</v>
      </c>
      <c r="G305" s="90" t="s">
        <v>158</v>
      </c>
      <c r="H305" s="90" t="s">
        <v>39</v>
      </c>
      <c r="I305" s="91" t="s">
        <v>405</v>
      </c>
      <c r="J305" s="92">
        <v>244</v>
      </c>
      <c r="K305" s="93">
        <v>207</v>
      </c>
      <c r="L305" s="93">
        <v>136</v>
      </c>
      <c r="M305" s="93">
        <v>134</v>
      </c>
      <c r="N305" s="94">
        <f t="shared" si="12"/>
        <v>180</v>
      </c>
      <c r="O305" s="94">
        <f t="shared" si="13"/>
        <v>180</v>
      </c>
      <c r="P305" s="23">
        <f t="shared" si="14"/>
        <v>180</v>
      </c>
      <c r="Q305" s="15"/>
      <c r="R305" s="3"/>
      <c r="S305" s="15"/>
      <c r="T305" s="15"/>
      <c r="W305" s="15"/>
      <c r="X305" s="15"/>
      <c r="Y305" s="15"/>
      <c r="Z305" s="15"/>
    </row>
    <row r="306" spans="1:26" ht="45" customHeight="1">
      <c r="A306" s="7"/>
      <c r="B306" s="19"/>
      <c r="C306" s="19"/>
      <c r="D306" s="95">
        <v>296</v>
      </c>
      <c r="E306" s="88" t="s">
        <v>33</v>
      </c>
      <c r="F306" s="89" t="s">
        <v>38</v>
      </c>
      <c r="G306" s="90" t="s">
        <v>158</v>
      </c>
      <c r="H306" s="90" t="s">
        <v>39</v>
      </c>
      <c r="I306" s="91" t="s">
        <v>407</v>
      </c>
      <c r="J306" s="92">
        <v>72</v>
      </c>
      <c r="K306" s="93">
        <v>72</v>
      </c>
      <c r="L306" s="93">
        <f>55-4</f>
        <v>51</v>
      </c>
      <c r="M306" s="93">
        <v>46</v>
      </c>
      <c r="N306" s="94">
        <f t="shared" si="12"/>
        <v>60</v>
      </c>
      <c r="O306" s="94">
        <f t="shared" si="13"/>
        <v>60</v>
      </c>
      <c r="P306" s="23">
        <f t="shared" si="14"/>
        <v>60</v>
      </c>
      <c r="Q306" s="15"/>
      <c r="R306" s="3"/>
      <c r="S306" s="15"/>
      <c r="T306" s="15"/>
      <c r="W306" s="15"/>
      <c r="X306" s="15"/>
      <c r="Y306" s="15"/>
      <c r="Z306" s="15"/>
    </row>
    <row r="307" spans="1:26" ht="45" customHeight="1">
      <c r="A307" s="7"/>
      <c r="B307" s="19"/>
      <c r="C307" s="19"/>
      <c r="D307" s="95">
        <v>297</v>
      </c>
      <c r="E307" s="88" t="s">
        <v>196</v>
      </c>
      <c r="F307" s="89" t="s">
        <v>38</v>
      </c>
      <c r="G307" s="90" t="s">
        <v>269</v>
      </c>
      <c r="H307" s="90" t="s">
        <v>39</v>
      </c>
      <c r="I307" s="91" t="s">
        <v>418</v>
      </c>
      <c r="J307" s="92">
        <v>15</v>
      </c>
      <c r="K307" s="93">
        <v>15</v>
      </c>
      <c r="L307" s="93">
        <v>23</v>
      </c>
      <c r="M307" s="93">
        <v>40</v>
      </c>
      <c r="N307" s="94">
        <f t="shared" si="12"/>
        <v>23</v>
      </c>
      <c r="O307" s="94">
        <f t="shared" si="13"/>
        <v>23</v>
      </c>
      <c r="P307" s="23">
        <f t="shared" si="14"/>
        <v>23</v>
      </c>
      <c r="Q307" s="15"/>
      <c r="R307" s="3"/>
      <c r="S307" s="15"/>
      <c r="T307" s="15"/>
      <c r="W307" s="15"/>
      <c r="X307" s="15"/>
      <c r="Y307" s="15"/>
      <c r="Z307" s="15"/>
    </row>
    <row r="308" spans="1:26" ht="45" customHeight="1">
      <c r="A308" s="7"/>
      <c r="B308" s="19"/>
      <c r="C308" s="19"/>
      <c r="D308" s="95">
        <v>298</v>
      </c>
      <c r="E308" s="88" t="s">
        <v>196</v>
      </c>
      <c r="F308" s="89" t="s">
        <v>38</v>
      </c>
      <c r="G308" s="90" t="s">
        <v>271</v>
      </c>
      <c r="H308" s="90" t="s">
        <v>39</v>
      </c>
      <c r="I308" s="91" t="s">
        <v>418</v>
      </c>
      <c r="J308" s="92">
        <v>23</v>
      </c>
      <c r="K308" s="93">
        <v>23</v>
      </c>
      <c r="L308" s="93">
        <v>31</v>
      </c>
      <c r="M308" s="93">
        <v>48</v>
      </c>
      <c r="N308" s="94">
        <f t="shared" si="12"/>
        <v>31</v>
      </c>
      <c r="O308" s="94">
        <f t="shared" si="13"/>
        <v>31</v>
      </c>
      <c r="P308" s="23">
        <f t="shared" si="14"/>
        <v>31</v>
      </c>
      <c r="Q308" s="15"/>
      <c r="R308" s="3"/>
      <c r="S308" s="15"/>
      <c r="T308" s="15"/>
      <c r="W308" s="15"/>
      <c r="X308" s="15"/>
      <c r="Y308" s="15"/>
      <c r="Z308" s="15"/>
    </row>
    <row r="309" spans="1:26" ht="45" customHeight="1">
      <c r="A309" s="7"/>
      <c r="B309" s="19"/>
      <c r="C309" s="19"/>
      <c r="D309" s="95">
        <v>299</v>
      </c>
      <c r="E309" s="88" t="s">
        <v>33</v>
      </c>
      <c r="F309" s="89" t="s">
        <v>38</v>
      </c>
      <c r="G309" s="90" t="s">
        <v>213</v>
      </c>
      <c r="H309" s="90" t="s">
        <v>39</v>
      </c>
      <c r="I309" s="91" t="s">
        <v>418</v>
      </c>
      <c r="J309" s="92">
        <v>47</v>
      </c>
      <c r="K309" s="93">
        <v>47</v>
      </c>
      <c r="L309" s="93">
        <v>55</v>
      </c>
      <c r="M309" s="93">
        <v>72</v>
      </c>
      <c r="N309" s="94">
        <f t="shared" si="12"/>
        <v>55</v>
      </c>
      <c r="O309" s="94">
        <f t="shared" si="13"/>
        <v>55</v>
      </c>
      <c r="P309" s="23">
        <f t="shared" si="14"/>
        <v>55</v>
      </c>
      <c r="Q309" s="15"/>
      <c r="R309" s="3"/>
      <c r="S309" s="15"/>
      <c r="T309" s="15"/>
      <c r="W309" s="15"/>
      <c r="X309" s="15"/>
      <c r="Y309" s="15"/>
      <c r="Z309" s="15"/>
    </row>
    <row r="310" spans="1:26" ht="45" customHeight="1">
      <c r="A310" s="7"/>
      <c r="B310" s="19"/>
      <c r="C310" s="19"/>
      <c r="D310" s="95">
        <v>300</v>
      </c>
      <c r="E310" s="88" t="s">
        <v>33</v>
      </c>
      <c r="F310" s="89" t="s">
        <v>38</v>
      </c>
      <c r="G310" s="90" t="s">
        <v>158</v>
      </c>
      <c r="H310" s="90" t="s">
        <v>39</v>
      </c>
      <c r="I310" s="91" t="s">
        <v>418</v>
      </c>
      <c r="J310" s="92">
        <v>40</v>
      </c>
      <c r="K310" s="93">
        <v>39</v>
      </c>
      <c r="L310" s="93">
        <v>29</v>
      </c>
      <c r="M310" s="93">
        <v>29</v>
      </c>
      <c r="N310" s="94">
        <f t="shared" si="12"/>
        <v>34</v>
      </c>
      <c r="O310" s="94">
        <f t="shared" si="13"/>
        <v>34</v>
      </c>
      <c r="P310" s="23">
        <f t="shared" si="14"/>
        <v>34</v>
      </c>
      <c r="Q310" s="15"/>
      <c r="R310" s="3"/>
      <c r="S310" s="15"/>
      <c r="T310" s="15"/>
      <c r="W310" s="15"/>
      <c r="X310" s="15"/>
      <c r="Y310" s="15"/>
      <c r="Z310" s="15"/>
    </row>
    <row r="311" spans="1:26" ht="45" customHeight="1">
      <c r="A311" s="7"/>
      <c r="B311" s="19"/>
      <c r="C311" s="19"/>
      <c r="D311" s="95">
        <v>301</v>
      </c>
      <c r="E311" s="88" t="s">
        <v>33</v>
      </c>
      <c r="F311" s="89" t="s">
        <v>38</v>
      </c>
      <c r="G311" s="90" t="s">
        <v>158</v>
      </c>
      <c r="H311" s="90" t="s">
        <v>39</v>
      </c>
      <c r="I311" s="91" t="s">
        <v>394</v>
      </c>
      <c r="J311" s="92">
        <v>75</v>
      </c>
      <c r="K311" s="93">
        <v>75</v>
      </c>
      <c r="L311" s="93">
        <v>52</v>
      </c>
      <c r="M311" s="93">
        <v>52</v>
      </c>
      <c r="N311" s="94">
        <f t="shared" si="12"/>
        <v>64</v>
      </c>
      <c r="O311" s="94">
        <f t="shared" si="13"/>
        <v>64</v>
      </c>
      <c r="P311" s="23">
        <f t="shared" si="14"/>
        <v>64</v>
      </c>
      <c r="Q311" s="15"/>
      <c r="R311" s="3"/>
      <c r="S311" s="15"/>
      <c r="T311" s="15"/>
      <c r="W311" s="15"/>
      <c r="X311" s="15"/>
      <c r="Y311" s="15"/>
      <c r="Z311" s="15"/>
    </row>
    <row r="312" spans="1:26" ht="45" customHeight="1">
      <c r="A312" s="7"/>
      <c r="B312" s="19"/>
      <c r="C312" s="19"/>
      <c r="D312" s="95">
        <v>302</v>
      </c>
      <c r="E312" s="88" t="s">
        <v>33</v>
      </c>
      <c r="F312" s="89" t="s">
        <v>34</v>
      </c>
      <c r="G312" s="90" t="s">
        <v>158</v>
      </c>
      <c r="H312" s="90" t="s">
        <v>36</v>
      </c>
      <c r="I312" s="91" t="s">
        <v>423</v>
      </c>
      <c r="J312" s="92">
        <v>8</v>
      </c>
      <c r="K312" s="93">
        <v>8</v>
      </c>
      <c r="L312" s="93">
        <v>8</v>
      </c>
      <c r="M312" s="93">
        <v>8</v>
      </c>
      <c r="N312" s="94">
        <f t="shared" si="12"/>
        <v>8</v>
      </c>
      <c r="O312" s="94">
        <v>4</v>
      </c>
      <c r="P312" s="23">
        <v>0</v>
      </c>
      <c r="Q312" s="15"/>
      <c r="R312" s="3"/>
      <c r="S312" s="15"/>
      <c r="T312" s="15"/>
      <c r="W312" s="15"/>
      <c r="X312" s="15"/>
      <c r="Y312" s="15"/>
      <c r="Z312" s="15"/>
    </row>
    <row r="313" spans="1:26" ht="45" customHeight="1">
      <c r="A313" s="7"/>
      <c r="B313" s="19"/>
      <c r="C313" s="19"/>
      <c r="D313" s="95">
        <v>303</v>
      </c>
      <c r="E313" s="88" t="s">
        <v>33</v>
      </c>
      <c r="F313" s="89" t="s">
        <v>38</v>
      </c>
      <c r="G313" s="90" t="s">
        <v>158</v>
      </c>
      <c r="H313" s="90" t="s">
        <v>39</v>
      </c>
      <c r="I313" s="91" t="s">
        <v>423</v>
      </c>
      <c r="J313" s="92">
        <v>66</v>
      </c>
      <c r="K313" s="93">
        <v>66</v>
      </c>
      <c r="L313" s="93">
        <v>45</v>
      </c>
      <c r="M313" s="93">
        <v>45</v>
      </c>
      <c r="N313" s="94">
        <f t="shared" si="12"/>
        <v>56</v>
      </c>
      <c r="O313" s="94">
        <v>35</v>
      </c>
      <c r="P313" s="23">
        <v>12</v>
      </c>
      <c r="Q313" s="15"/>
      <c r="R313" s="3"/>
      <c r="S313" s="15"/>
      <c r="T313" s="15"/>
      <c r="W313" s="15"/>
      <c r="X313" s="15"/>
      <c r="Y313" s="15"/>
      <c r="Z313" s="15"/>
    </row>
    <row r="314" spans="1:26" ht="45" customHeight="1">
      <c r="A314" s="7"/>
      <c r="B314" s="19"/>
      <c r="C314" s="19"/>
      <c r="D314" s="95">
        <v>304</v>
      </c>
      <c r="E314" s="88" t="s">
        <v>33</v>
      </c>
      <c r="F314" s="89" t="s">
        <v>38</v>
      </c>
      <c r="G314" s="90" t="s">
        <v>429</v>
      </c>
      <c r="H314" s="90" t="s">
        <v>39</v>
      </c>
      <c r="I314" s="91" t="s">
        <v>395</v>
      </c>
      <c r="J314" s="92">
        <v>26</v>
      </c>
      <c r="K314" s="93">
        <v>25</v>
      </c>
      <c r="L314" s="93">
        <v>32</v>
      </c>
      <c r="M314" s="93">
        <v>48</v>
      </c>
      <c r="N314" s="94">
        <f t="shared" si="12"/>
        <v>33</v>
      </c>
      <c r="O314" s="94">
        <f aca="true" t="shared" si="15" ref="O314:O377">N314</f>
        <v>33</v>
      </c>
      <c r="P314" s="23">
        <f aca="true" t="shared" si="16" ref="P314:P377">N314</f>
        <v>33</v>
      </c>
      <c r="Q314" s="15"/>
      <c r="R314" s="3"/>
      <c r="S314" s="15"/>
      <c r="T314" s="15"/>
      <c r="W314" s="15"/>
      <c r="X314" s="15"/>
      <c r="Y314" s="15"/>
      <c r="Z314" s="15"/>
    </row>
    <row r="315" spans="1:26" ht="45" customHeight="1">
      <c r="A315" s="7"/>
      <c r="B315" s="19"/>
      <c r="C315" s="19"/>
      <c r="D315" s="95">
        <v>305</v>
      </c>
      <c r="E315" s="88" t="s">
        <v>33</v>
      </c>
      <c r="F315" s="89" t="s">
        <v>34</v>
      </c>
      <c r="G315" s="90" t="s">
        <v>429</v>
      </c>
      <c r="H315" s="90" t="s">
        <v>36</v>
      </c>
      <c r="I315" s="91" t="s">
        <v>395</v>
      </c>
      <c r="J315" s="92">
        <v>15</v>
      </c>
      <c r="K315" s="93">
        <v>15</v>
      </c>
      <c r="L315" s="93">
        <v>20</v>
      </c>
      <c r="M315" s="93">
        <v>29</v>
      </c>
      <c r="N315" s="94">
        <f t="shared" si="12"/>
        <v>20</v>
      </c>
      <c r="O315" s="94">
        <f t="shared" si="15"/>
        <v>20</v>
      </c>
      <c r="P315" s="23">
        <f t="shared" si="16"/>
        <v>20</v>
      </c>
      <c r="Q315" s="15"/>
      <c r="R315" s="3"/>
      <c r="S315" s="15"/>
      <c r="T315" s="15"/>
      <c r="W315" s="15"/>
      <c r="X315" s="15"/>
      <c r="Y315" s="15"/>
      <c r="Z315" s="15"/>
    </row>
    <row r="316" spans="1:26" ht="45" customHeight="1">
      <c r="A316" s="7"/>
      <c r="B316" s="19"/>
      <c r="C316" s="19"/>
      <c r="D316" s="95">
        <v>306</v>
      </c>
      <c r="E316" s="88" t="s">
        <v>33</v>
      </c>
      <c r="F316" s="89" t="s">
        <v>38</v>
      </c>
      <c r="G316" s="90" t="s">
        <v>213</v>
      </c>
      <c r="H316" s="90" t="s">
        <v>39</v>
      </c>
      <c r="I316" s="91" t="s">
        <v>417</v>
      </c>
      <c r="J316" s="92">
        <v>36</v>
      </c>
      <c r="K316" s="93">
        <v>36</v>
      </c>
      <c r="L316" s="93">
        <v>44</v>
      </c>
      <c r="M316" s="93">
        <v>61</v>
      </c>
      <c r="N316" s="94">
        <f t="shared" si="12"/>
        <v>44</v>
      </c>
      <c r="O316" s="94">
        <f t="shared" si="15"/>
        <v>44</v>
      </c>
      <c r="P316" s="23">
        <f t="shared" si="16"/>
        <v>44</v>
      </c>
      <c r="Q316" s="15"/>
      <c r="R316" s="3"/>
      <c r="S316" s="15"/>
      <c r="T316" s="15"/>
      <c r="W316" s="15"/>
      <c r="X316" s="15"/>
      <c r="Y316" s="15"/>
      <c r="Z316" s="15"/>
    </row>
    <row r="317" spans="1:27" ht="45" customHeight="1">
      <c r="A317" s="7"/>
      <c r="B317" s="19"/>
      <c r="C317" s="19"/>
      <c r="D317" s="95">
        <v>307</v>
      </c>
      <c r="E317" s="88" t="s">
        <v>546</v>
      </c>
      <c r="F317" s="89" t="s">
        <v>38</v>
      </c>
      <c r="G317" s="90" t="s">
        <v>269</v>
      </c>
      <c r="H317" s="90" t="s">
        <v>39</v>
      </c>
      <c r="I317" s="91" t="s">
        <v>408</v>
      </c>
      <c r="J317" s="92">
        <v>0</v>
      </c>
      <c r="K317" s="93">
        <v>0</v>
      </c>
      <c r="L317" s="93">
        <v>8</v>
      </c>
      <c r="M317" s="93">
        <v>25</v>
      </c>
      <c r="N317" s="94">
        <f>ROUND((J317+K317+L317+M317)/4,0)</f>
        <v>8</v>
      </c>
      <c r="O317" s="94">
        <f>N317</f>
        <v>8</v>
      </c>
      <c r="P317" s="23">
        <f>N317</f>
        <v>8</v>
      </c>
      <c r="Q317" s="15"/>
      <c r="R317" s="3"/>
      <c r="S317" s="15"/>
      <c r="T317" s="15"/>
      <c r="U317" s="3">
        <f>N317-S317</f>
        <v>8</v>
      </c>
      <c r="W317" s="15"/>
      <c r="X317" s="15"/>
      <c r="Y317" s="15"/>
      <c r="Z317" s="15"/>
      <c r="AA317" s="3"/>
    </row>
    <row r="318" spans="1:26" ht="45" customHeight="1">
      <c r="A318" s="7"/>
      <c r="B318" s="19"/>
      <c r="C318" s="19"/>
      <c r="D318" s="95">
        <v>308</v>
      </c>
      <c r="E318" s="88" t="s">
        <v>546</v>
      </c>
      <c r="F318" s="89" t="s">
        <v>38</v>
      </c>
      <c r="G318" s="90" t="s">
        <v>231</v>
      </c>
      <c r="H318" s="90" t="s">
        <v>39</v>
      </c>
      <c r="I318" s="91" t="s">
        <v>408</v>
      </c>
      <c r="J318" s="92">
        <v>0</v>
      </c>
      <c r="K318" s="93">
        <v>0</v>
      </c>
      <c r="L318" s="93">
        <v>8</v>
      </c>
      <c r="M318" s="93">
        <v>25</v>
      </c>
      <c r="N318" s="94">
        <f t="shared" si="12"/>
        <v>8</v>
      </c>
      <c r="O318" s="94">
        <f t="shared" si="15"/>
        <v>8</v>
      </c>
      <c r="P318" s="23">
        <f t="shared" si="16"/>
        <v>8</v>
      </c>
      <c r="Q318" s="15"/>
      <c r="R318" s="3"/>
      <c r="S318" s="15"/>
      <c r="T318" s="15"/>
      <c r="W318" s="15"/>
      <c r="X318" s="15"/>
      <c r="Y318" s="15"/>
      <c r="Z318" s="15"/>
    </row>
    <row r="319" spans="1:26" ht="45" customHeight="1">
      <c r="A319" s="7"/>
      <c r="B319" s="19"/>
      <c r="C319" s="19"/>
      <c r="D319" s="95">
        <v>309</v>
      </c>
      <c r="E319" s="88" t="s">
        <v>196</v>
      </c>
      <c r="F319" s="89" t="s">
        <v>38</v>
      </c>
      <c r="G319" s="90" t="s">
        <v>248</v>
      </c>
      <c r="H319" s="90" t="s">
        <v>39</v>
      </c>
      <c r="I319" s="91" t="s">
        <v>396</v>
      </c>
      <c r="J319" s="92">
        <v>0</v>
      </c>
      <c r="K319" s="93">
        <v>0</v>
      </c>
      <c r="L319" s="93">
        <v>6</v>
      </c>
      <c r="M319" s="93">
        <v>20</v>
      </c>
      <c r="N319" s="94">
        <f>ROUND((J319+K319+L319+M319)/4,0)</f>
        <v>7</v>
      </c>
      <c r="O319" s="94">
        <f>N319</f>
        <v>7</v>
      </c>
      <c r="P319" s="23">
        <f>N319</f>
        <v>7</v>
      </c>
      <c r="Q319" s="15"/>
      <c r="R319" s="3"/>
      <c r="S319" s="15"/>
      <c r="T319" s="15"/>
      <c r="W319" s="15"/>
      <c r="X319" s="15"/>
      <c r="Y319" s="15"/>
      <c r="Z319" s="15"/>
    </row>
    <row r="320" spans="1:26" ht="45" customHeight="1">
      <c r="A320" s="7"/>
      <c r="B320" s="19"/>
      <c r="C320" s="19"/>
      <c r="D320" s="95">
        <v>310</v>
      </c>
      <c r="E320" s="88" t="s">
        <v>196</v>
      </c>
      <c r="F320" s="89" t="s">
        <v>38</v>
      </c>
      <c r="G320" s="90" t="s">
        <v>272</v>
      </c>
      <c r="H320" s="90" t="s">
        <v>39</v>
      </c>
      <c r="I320" s="91" t="s">
        <v>396</v>
      </c>
      <c r="J320" s="92">
        <v>21</v>
      </c>
      <c r="K320" s="93">
        <v>21</v>
      </c>
      <c r="L320" s="93">
        <v>0</v>
      </c>
      <c r="M320" s="93">
        <v>0</v>
      </c>
      <c r="N320" s="94">
        <f t="shared" si="12"/>
        <v>11</v>
      </c>
      <c r="O320" s="94">
        <f t="shared" si="15"/>
        <v>11</v>
      </c>
      <c r="P320" s="23">
        <f t="shared" si="16"/>
        <v>11</v>
      </c>
      <c r="Q320" s="15"/>
      <c r="R320" s="3"/>
      <c r="S320" s="15"/>
      <c r="T320" s="15"/>
      <c r="W320" s="15"/>
      <c r="X320" s="15"/>
      <c r="Y320" s="15"/>
      <c r="Z320" s="15"/>
    </row>
    <row r="321" spans="1:26" ht="45" customHeight="1">
      <c r="A321" s="7"/>
      <c r="B321" s="19"/>
      <c r="C321" s="19"/>
      <c r="D321" s="95">
        <v>311</v>
      </c>
      <c r="E321" s="88" t="s">
        <v>196</v>
      </c>
      <c r="F321" s="89" t="s">
        <v>38</v>
      </c>
      <c r="G321" s="90" t="s">
        <v>273</v>
      </c>
      <c r="H321" s="90" t="s">
        <v>39</v>
      </c>
      <c r="I321" s="91" t="s">
        <v>396</v>
      </c>
      <c r="J321" s="92">
        <v>24</v>
      </c>
      <c r="K321" s="93">
        <v>24</v>
      </c>
      <c r="L321" s="93">
        <v>30</v>
      </c>
      <c r="M321" s="93">
        <v>44</v>
      </c>
      <c r="N321" s="94">
        <f t="shared" si="12"/>
        <v>31</v>
      </c>
      <c r="O321" s="94">
        <f t="shared" si="15"/>
        <v>31</v>
      </c>
      <c r="P321" s="23">
        <f t="shared" si="16"/>
        <v>31</v>
      </c>
      <c r="Q321" s="15"/>
      <c r="R321" s="3"/>
      <c r="S321" s="15"/>
      <c r="T321" s="15"/>
      <c r="W321" s="15"/>
      <c r="X321" s="15"/>
      <c r="Y321" s="15"/>
      <c r="Z321" s="15"/>
    </row>
    <row r="322" spans="1:26" ht="45" customHeight="1">
      <c r="A322" s="7"/>
      <c r="B322" s="19"/>
      <c r="C322" s="19"/>
      <c r="D322" s="95">
        <v>312</v>
      </c>
      <c r="E322" s="88" t="s">
        <v>33</v>
      </c>
      <c r="F322" s="89" t="s">
        <v>38</v>
      </c>
      <c r="G322" s="90" t="s">
        <v>130</v>
      </c>
      <c r="H322" s="90" t="s">
        <v>39</v>
      </c>
      <c r="I322" s="91" t="s">
        <v>396</v>
      </c>
      <c r="J322" s="92">
        <v>20</v>
      </c>
      <c r="K322" s="93">
        <v>20</v>
      </c>
      <c r="L322" s="93">
        <v>26</v>
      </c>
      <c r="M322" s="93">
        <v>40</v>
      </c>
      <c r="N322" s="94">
        <f t="shared" si="12"/>
        <v>27</v>
      </c>
      <c r="O322" s="94">
        <f t="shared" si="15"/>
        <v>27</v>
      </c>
      <c r="P322" s="23">
        <f t="shared" si="16"/>
        <v>27</v>
      </c>
      <c r="Q322" s="15"/>
      <c r="R322" s="3"/>
      <c r="S322" s="15"/>
      <c r="T322" s="15"/>
      <c r="W322" s="15"/>
      <c r="X322" s="15"/>
      <c r="Y322" s="15"/>
      <c r="Z322" s="15"/>
    </row>
    <row r="323" spans="1:26" ht="45" customHeight="1">
      <c r="A323" s="7"/>
      <c r="B323" s="19"/>
      <c r="C323" s="19"/>
      <c r="D323" s="95">
        <v>313</v>
      </c>
      <c r="E323" s="88" t="s">
        <v>33</v>
      </c>
      <c r="F323" s="89" t="s">
        <v>38</v>
      </c>
      <c r="G323" s="90" t="s">
        <v>158</v>
      </c>
      <c r="H323" s="90" t="s">
        <v>39</v>
      </c>
      <c r="I323" s="91" t="s">
        <v>396</v>
      </c>
      <c r="J323" s="92">
        <v>39</v>
      </c>
      <c r="K323" s="93">
        <v>38</v>
      </c>
      <c r="L323" s="93">
        <v>22</v>
      </c>
      <c r="M323" s="93">
        <v>22</v>
      </c>
      <c r="N323" s="94">
        <f t="shared" si="12"/>
        <v>30</v>
      </c>
      <c r="O323" s="94">
        <f t="shared" si="15"/>
        <v>30</v>
      </c>
      <c r="P323" s="23">
        <f t="shared" si="16"/>
        <v>30</v>
      </c>
      <c r="Q323" s="15"/>
      <c r="R323" s="3"/>
      <c r="S323" s="15"/>
      <c r="T323" s="15"/>
      <c r="W323" s="15"/>
      <c r="X323" s="15"/>
      <c r="Y323" s="15"/>
      <c r="Z323" s="15"/>
    </row>
    <row r="324" spans="1:26" ht="45" customHeight="1">
      <c r="A324" s="7"/>
      <c r="B324" s="19"/>
      <c r="C324" s="19"/>
      <c r="D324" s="95">
        <v>314</v>
      </c>
      <c r="E324" s="88" t="s">
        <v>196</v>
      </c>
      <c r="F324" s="89" t="s">
        <v>38</v>
      </c>
      <c r="G324" s="90" t="s">
        <v>176</v>
      </c>
      <c r="H324" s="90" t="s">
        <v>39</v>
      </c>
      <c r="I324" s="91" t="s">
        <v>427</v>
      </c>
      <c r="J324" s="92">
        <v>24</v>
      </c>
      <c r="K324" s="93">
        <v>24</v>
      </c>
      <c r="L324" s="93">
        <v>32</v>
      </c>
      <c r="M324" s="93">
        <v>49</v>
      </c>
      <c r="N324" s="94">
        <f t="shared" si="12"/>
        <v>32</v>
      </c>
      <c r="O324" s="94">
        <f t="shared" si="15"/>
        <v>32</v>
      </c>
      <c r="P324" s="23">
        <f t="shared" si="16"/>
        <v>32</v>
      </c>
      <c r="Q324" s="15"/>
      <c r="R324" s="3"/>
      <c r="S324" s="15"/>
      <c r="T324" s="15"/>
      <c r="W324" s="15"/>
      <c r="X324" s="15"/>
      <c r="Y324" s="15"/>
      <c r="Z324" s="15"/>
    </row>
    <row r="325" spans="1:26" ht="45" customHeight="1">
      <c r="A325" s="7"/>
      <c r="B325" s="19"/>
      <c r="C325" s="19"/>
      <c r="D325" s="95">
        <v>315</v>
      </c>
      <c r="E325" s="88" t="s">
        <v>33</v>
      </c>
      <c r="F325" s="89" t="s">
        <v>38</v>
      </c>
      <c r="G325" s="90" t="s">
        <v>158</v>
      </c>
      <c r="H325" s="90" t="s">
        <v>39</v>
      </c>
      <c r="I325" s="91" t="s">
        <v>427</v>
      </c>
      <c r="J325" s="92">
        <v>49</v>
      </c>
      <c r="K325" s="93">
        <v>49</v>
      </c>
      <c r="L325" s="93">
        <v>38</v>
      </c>
      <c r="M325" s="93">
        <v>38</v>
      </c>
      <c r="N325" s="94">
        <f t="shared" si="12"/>
        <v>44</v>
      </c>
      <c r="O325" s="94">
        <f t="shared" si="15"/>
        <v>44</v>
      </c>
      <c r="P325" s="23">
        <f t="shared" si="16"/>
        <v>44</v>
      </c>
      <c r="Q325" s="15"/>
      <c r="R325" s="3"/>
      <c r="S325" s="15"/>
      <c r="T325" s="15"/>
      <c r="W325" s="15"/>
      <c r="X325" s="15"/>
      <c r="Y325" s="15"/>
      <c r="Z325" s="15"/>
    </row>
    <row r="326" spans="1:26" ht="45" customHeight="1">
      <c r="A326" s="7"/>
      <c r="B326" s="19"/>
      <c r="C326" s="19"/>
      <c r="D326" s="95">
        <v>316</v>
      </c>
      <c r="E326" s="88" t="s">
        <v>33</v>
      </c>
      <c r="F326" s="89" t="s">
        <v>38</v>
      </c>
      <c r="G326" s="90" t="s">
        <v>158</v>
      </c>
      <c r="H326" s="90" t="s">
        <v>39</v>
      </c>
      <c r="I326" s="91" t="s">
        <v>400</v>
      </c>
      <c r="J326" s="92">
        <v>42</v>
      </c>
      <c r="K326" s="93">
        <v>41</v>
      </c>
      <c r="L326" s="93">
        <v>24</v>
      </c>
      <c r="M326" s="93">
        <v>23</v>
      </c>
      <c r="N326" s="94">
        <f t="shared" si="12"/>
        <v>33</v>
      </c>
      <c r="O326" s="94">
        <v>27</v>
      </c>
      <c r="P326" s="23">
        <v>8</v>
      </c>
      <c r="Q326" s="15"/>
      <c r="R326" s="3"/>
      <c r="S326" s="15"/>
      <c r="T326" s="15"/>
      <c r="W326" s="15"/>
      <c r="X326" s="15"/>
      <c r="Y326" s="15"/>
      <c r="Z326" s="15"/>
    </row>
    <row r="327" spans="1:26" ht="45" customHeight="1">
      <c r="A327" s="7"/>
      <c r="B327" s="19"/>
      <c r="C327" s="19"/>
      <c r="D327" s="95">
        <v>317</v>
      </c>
      <c r="E327" s="88" t="s">
        <v>196</v>
      </c>
      <c r="F327" s="89" t="s">
        <v>38</v>
      </c>
      <c r="G327" s="90" t="s">
        <v>269</v>
      </c>
      <c r="H327" s="90" t="s">
        <v>39</v>
      </c>
      <c r="I327" s="91" t="s">
        <v>404</v>
      </c>
      <c r="J327" s="92">
        <v>25</v>
      </c>
      <c r="K327" s="93">
        <v>25</v>
      </c>
      <c r="L327" s="93">
        <v>33</v>
      </c>
      <c r="M327" s="93">
        <v>49</v>
      </c>
      <c r="N327" s="94">
        <f t="shared" si="12"/>
        <v>33</v>
      </c>
      <c r="O327" s="94">
        <f t="shared" si="15"/>
        <v>33</v>
      </c>
      <c r="P327" s="23">
        <f t="shared" si="16"/>
        <v>33</v>
      </c>
      <c r="Q327" s="15"/>
      <c r="R327" s="3"/>
      <c r="S327" s="15"/>
      <c r="T327" s="15"/>
      <c r="W327" s="15"/>
      <c r="X327" s="15"/>
      <c r="Y327" s="15"/>
      <c r="Z327" s="15"/>
    </row>
    <row r="328" spans="1:26" ht="45" customHeight="1">
      <c r="A328" s="7"/>
      <c r="B328" s="19"/>
      <c r="C328" s="19"/>
      <c r="D328" s="95">
        <v>318</v>
      </c>
      <c r="E328" s="88" t="s">
        <v>196</v>
      </c>
      <c r="F328" s="89" t="s">
        <v>38</v>
      </c>
      <c r="G328" s="90" t="s">
        <v>223</v>
      </c>
      <c r="H328" s="90" t="s">
        <v>39</v>
      </c>
      <c r="I328" s="91" t="s">
        <v>404</v>
      </c>
      <c r="J328" s="92">
        <v>16</v>
      </c>
      <c r="K328" s="93">
        <v>16</v>
      </c>
      <c r="L328" s="93">
        <v>14</v>
      </c>
      <c r="M328" s="93">
        <v>14</v>
      </c>
      <c r="N328" s="94">
        <f aca="true" t="shared" si="17" ref="N328:N391">ROUND((J328+K328+L328+M328)/4,0)</f>
        <v>15</v>
      </c>
      <c r="O328" s="94">
        <f t="shared" si="15"/>
        <v>15</v>
      </c>
      <c r="P328" s="23">
        <f t="shared" si="16"/>
        <v>15</v>
      </c>
      <c r="Q328" s="15"/>
      <c r="R328" s="3"/>
      <c r="S328" s="15"/>
      <c r="T328" s="15"/>
      <c r="W328" s="15"/>
      <c r="X328" s="15"/>
      <c r="Y328" s="15"/>
      <c r="Z328" s="15"/>
    </row>
    <row r="329" spans="1:26" ht="45" customHeight="1">
      <c r="A329" s="7"/>
      <c r="B329" s="19"/>
      <c r="C329" s="19"/>
      <c r="D329" s="95">
        <v>319</v>
      </c>
      <c r="E329" s="88" t="s">
        <v>196</v>
      </c>
      <c r="F329" s="89" t="s">
        <v>38</v>
      </c>
      <c r="G329" s="90" t="s">
        <v>176</v>
      </c>
      <c r="H329" s="90" t="s">
        <v>39</v>
      </c>
      <c r="I329" s="91" t="s">
        <v>404</v>
      </c>
      <c r="J329" s="92">
        <v>25</v>
      </c>
      <c r="K329" s="93">
        <v>25</v>
      </c>
      <c r="L329" s="93">
        <v>33</v>
      </c>
      <c r="M329" s="93">
        <v>49</v>
      </c>
      <c r="N329" s="94">
        <f t="shared" si="17"/>
        <v>33</v>
      </c>
      <c r="O329" s="94">
        <f t="shared" si="15"/>
        <v>33</v>
      </c>
      <c r="P329" s="23">
        <f t="shared" si="16"/>
        <v>33</v>
      </c>
      <c r="Q329" s="15"/>
      <c r="R329" s="3"/>
      <c r="S329" s="15"/>
      <c r="T329" s="15"/>
      <c r="W329" s="15"/>
      <c r="X329" s="15"/>
      <c r="Y329" s="15"/>
      <c r="Z329" s="15"/>
    </row>
    <row r="330" spans="1:26" ht="45" customHeight="1">
      <c r="A330" s="7"/>
      <c r="B330" s="19"/>
      <c r="C330" s="19"/>
      <c r="D330" s="95">
        <v>320</v>
      </c>
      <c r="E330" s="88" t="s">
        <v>196</v>
      </c>
      <c r="F330" s="89" t="s">
        <v>38</v>
      </c>
      <c r="G330" s="90" t="s">
        <v>274</v>
      </c>
      <c r="H330" s="90" t="s">
        <v>39</v>
      </c>
      <c r="I330" s="91" t="s">
        <v>404</v>
      </c>
      <c r="J330" s="92">
        <v>9</v>
      </c>
      <c r="K330" s="93">
        <v>9</v>
      </c>
      <c r="L330" s="93">
        <v>1</v>
      </c>
      <c r="M330" s="93">
        <v>0</v>
      </c>
      <c r="N330" s="94">
        <f t="shared" si="17"/>
        <v>5</v>
      </c>
      <c r="O330" s="94">
        <f t="shared" si="15"/>
        <v>5</v>
      </c>
      <c r="P330" s="23">
        <f t="shared" si="16"/>
        <v>5</v>
      </c>
      <c r="Q330" s="15"/>
      <c r="R330" s="3"/>
      <c r="S330" s="15"/>
      <c r="T330" s="15"/>
      <c r="W330" s="15"/>
      <c r="X330" s="15"/>
      <c r="Y330" s="15"/>
      <c r="Z330" s="15"/>
    </row>
    <row r="331" spans="1:26" ht="45" customHeight="1">
      <c r="A331" s="7"/>
      <c r="B331" s="19"/>
      <c r="C331" s="19"/>
      <c r="D331" s="95">
        <v>321</v>
      </c>
      <c r="E331" s="88" t="s">
        <v>33</v>
      </c>
      <c r="F331" s="89" t="s">
        <v>34</v>
      </c>
      <c r="G331" s="90" t="s">
        <v>162</v>
      </c>
      <c r="H331" s="90" t="s">
        <v>36</v>
      </c>
      <c r="I331" s="91" t="s">
        <v>404</v>
      </c>
      <c r="J331" s="92">
        <v>0</v>
      </c>
      <c r="K331" s="93">
        <v>0</v>
      </c>
      <c r="L331" s="93">
        <v>5</v>
      </c>
      <c r="M331" s="93">
        <v>15</v>
      </c>
      <c r="N331" s="94">
        <f>ROUND((J331+K331+L331+M331)/4,0)</f>
        <v>5</v>
      </c>
      <c r="O331" s="94">
        <f>N331</f>
        <v>5</v>
      </c>
      <c r="P331" s="23">
        <f>N331</f>
        <v>5</v>
      </c>
      <c r="Q331" s="15"/>
      <c r="R331" s="3"/>
      <c r="S331" s="15"/>
      <c r="T331" s="15"/>
      <c r="W331" s="15"/>
      <c r="X331" s="15"/>
      <c r="Y331" s="15"/>
      <c r="Z331" s="15"/>
    </row>
    <row r="332" spans="1:26" ht="45" customHeight="1">
      <c r="A332" s="7"/>
      <c r="B332" s="19"/>
      <c r="C332" s="19"/>
      <c r="D332" s="95">
        <v>322</v>
      </c>
      <c r="E332" s="88" t="s">
        <v>33</v>
      </c>
      <c r="F332" s="89" t="s">
        <v>38</v>
      </c>
      <c r="G332" s="90" t="s">
        <v>158</v>
      </c>
      <c r="H332" s="90" t="s">
        <v>39</v>
      </c>
      <c r="I332" s="91" t="s">
        <v>404</v>
      </c>
      <c r="J332" s="92">
        <v>68</v>
      </c>
      <c r="K332" s="93">
        <v>67</v>
      </c>
      <c r="L332" s="93">
        <v>46</v>
      </c>
      <c r="M332" s="93">
        <v>45</v>
      </c>
      <c r="N332" s="94">
        <f t="shared" si="17"/>
        <v>57</v>
      </c>
      <c r="O332" s="94">
        <f t="shared" si="15"/>
        <v>57</v>
      </c>
      <c r="P332" s="23">
        <f t="shared" si="16"/>
        <v>57</v>
      </c>
      <c r="Q332" s="15"/>
      <c r="R332" s="3"/>
      <c r="S332" s="15"/>
      <c r="T332" s="15"/>
      <c r="W332" s="15"/>
      <c r="X332" s="15"/>
      <c r="Y332" s="15"/>
      <c r="Z332" s="15"/>
    </row>
    <row r="333" spans="1:26" ht="45" customHeight="1">
      <c r="A333" s="7"/>
      <c r="B333" s="19"/>
      <c r="C333" s="19"/>
      <c r="D333" s="95">
        <v>323</v>
      </c>
      <c r="E333" s="88" t="s">
        <v>33</v>
      </c>
      <c r="F333" s="89" t="s">
        <v>38</v>
      </c>
      <c r="G333" s="90" t="s">
        <v>134</v>
      </c>
      <c r="H333" s="90" t="s">
        <v>39</v>
      </c>
      <c r="I333" s="91" t="s">
        <v>403</v>
      </c>
      <c r="J333" s="92">
        <v>22</v>
      </c>
      <c r="K333" s="93">
        <v>21</v>
      </c>
      <c r="L333" s="93">
        <v>28</v>
      </c>
      <c r="M333" s="93">
        <v>43</v>
      </c>
      <c r="N333" s="94">
        <f t="shared" si="17"/>
        <v>29</v>
      </c>
      <c r="O333" s="94">
        <f t="shared" si="15"/>
        <v>29</v>
      </c>
      <c r="P333" s="23">
        <f t="shared" si="16"/>
        <v>29</v>
      </c>
      <c r="Q333" s="15"/>
      <c r="R333" s="3"/>
      <c r="S333" s="15"/>
      <c r="T333" s="15"/>
      <c r="W333" s="15"/>
      <c r="X333" s="15"/>
      <c r="Y333" s="15"/>
      <c r="Z333" s="15"/>
    </row>
    <row r="334" spans="1:26" ht="45" customHeight="1">
      <c r="A334" s="7"/>
      <c r="B334" s="19"/>
      <c r="C334" s="19"/>
      <c r="D334" s="95">
        <v>324</v>
      </c>
      <c r="E334" s="88" t="s">
        <v>33</v>
      </c>
      <c r="F334" s="89" t="s">
        <v>38</v>
      </c>
      <c r="G334" s="90" t="s">
        <v>69</v>
      </c>
      <c r="H334" s="90" t="s">
        <v>39</v>
      </c>
      <c r="I334" s="91" t="s">
        <v>403</v>
      </c>
      <c r="J334" s="92">
        <v>21</v>
      </c>
      <c r="K334" s="93">
        <v>21</v>
      </c>
      <c r="L334" s="93">
        <v>36</v>
      </c>
      <c r="M334" s="93">
        <v>66</v>
      </c>
      <c r="N334" s="94">
        <f t="shared" si="17"/>
        <v>36</v>
      </c>
      <c r="O334" s="94">
        <f t="shared" si="15"/>
        <v>36</v>
      </c>
      <c r="P334" s="23">
        <f t="shared" si="16"/>
        <v>36</v>
      </c>
      <c r="Q334" s="15"/>
      <c r="R334" s="3"/>
      <c r="S334" s="15"/>
      <c r="T334" s="15"/>
      <c r="W334" s="15"/>
      <c r="X334" s="15"/>
      <c r="Y334" s="15"/>
      <c r="Z334" s="15"/>
    </row>
    <row r="335" spans="1:26" ht="56.25" customHeight="1">
      <c r="A335" s="7"/>
      <c r="B335" s="19"/>
      <c r="C335" s="19"/>
      <c r="D335" s="95">
        <v>325</v>
      </c>
      <c r="E335" s="88" t="s">
        <v>33</v>
      </c>
      <c r="F335" s="89" t="s">
        <v>38</v>
      </c>
      <c r="G335" s="90" t="s">
        <v>275</v>
      </c>
      <c r="H335" s="90" t="s">
        <v>39</v>
      </c>
      <c r="I335" s="91" t="s">
        <v>403</v>
      </c>
      <c r="J335" s="92">
        <v>41</v>
      </c>
      <c r="K335" s="93">
        <v>38</v>
      </c>
      <c r="L335" s="93">
        <v>43</v>
      </c>
      <c r="M335" s="93">
        <v>58</v>
      </c>
      <c r="N335" s="94">
        <f t="shared" si="17"/>
        <v>45</v>
      </c>
      <c r="O335" s="94">
        <f t="shared" si="15"/>
        <v>45</v>
      </c>
      <c r="P335" s="23">
        <f t="shared" si="16"/>
        <v>45</v>
      </c>
      <c r="Q335" s="15"/>
      <c r="R335" s="3"/>
      <c r="S335" s="15"/>
      <c r="T335" s="15"/>
      <c r="W335" s="15"/>
      <c r="X335" s="15"/>
      <c r="Y335" s="15"/>
      <c r="Z335" s="15"/>
    </row>
    <row r="336" spans="1:26" ht="56.25" customHeight="1">
      <c r="A336" s="7">
        <v>11</v>
      </c>
      <c r="B336" s="19" t="s">
        <v>276</v>
      </c>
      <c r="C336" s="19" t="s">
        <v>160</v>
      </c>
      <c r="D336" s="95">
        <v>326</v>
      </c>
      <c r="E336" s="88" t="s">
        <v>33</v>
      </c>
      <c r="F336" s="89" t="s">
        <v>34</v>
      </c>
      <c r="G336" s="90" t="s">
        <v>275</v>
      </c>
      <c r="H336" s="90" t="s">
        <v>36</v>
      </c>
      <c r="I336" s="91" t="s">
        <v>403</v>
      </c>
      <c r="J336" s="92">
        <v>22</v>
      </c>
      <c r="K336" s="93">
        <v>21</v>
      </c>
      <c r="L336" s="93">
        <v>25</v>
      </c>
      <c r="M336" s="93">
        <v>35</v>
      </c>
      <c r="N336" s="94">
        <f t="shared" si="17"/>
        <v>26</v>
      </c>
      <c r="O336" s="94">
        <f t="shared" si="15"/>
        <v>26</v>
      </c>
      <c r="P336" s="23">
        <f t="shared" si="16"/>
        <v>26</v>
      </c>
      <c r="Q336" s="15"/>
      <c r="R336" s="3"/>
      <c r="S336" s="15"/>
      <c r="T336" s="15"/>
      <c r="W336" s="15"/>
      <c r="X336" s="15"/>
      <c r="Y336" s="15"/>
      <c r="Z336" s="15"/>
    </row>
    <row r="337" spans="1:26" ht="56.25" customHeight="1">
      <c r="A337" s="7"/>
      <c r="B337" s="19"/>
      <c r="C337" s="25"/>
      <c r="D337" s="95">
        <v>327</v>
      </c>
      <c r="E337" s="88" t="s">
        <v>33</v>
      </c>
      <c r="F337" s="89" t="s">
        <v>34</v>
      </c>
      <c r="G337" s="90" t="s">
        <v>89</v>
      </c>
      <c r="H337" s="90" t="s">
        <v>36</v>
      </c>
      <c r="I337" s="91" t="s">
        <v>403</v>
      </c>
      <c r="J337" s="92">
        <v>36</v>
      </c>
      <c r="K337" s="93">
        <v>35</v>
      </c>
      <c r="L337" s="93">
        <v>38</v>
      </c>
      <c r="M337" s="93">
        <v>41</v>
      </c>
      <c r="N337" s="94">
        <f t="shared" si="17"/>
        <v>38</v>
      </c>
      <c r="O337" s="94">
        <f t="shared" si="15"/>
        <v>38</v>
      </c>
      <c r="P337" s="23">
        <f t="shared" si="16"/>
        <v>38</v>
      </c>
      <c r="Q337" s="15"/>
      <c r="R337" s="3"/>
      <c r="S337" s="15"/>
      <c r="T337" s="15"/>
      <c r="W337" s="15"/>
      <c r="X337" s="15"/>
      <c r="Y337" s="15"/>
      <c r="Z337" s="15"/>
    </row>
    <row r="338" spans="1:26" ht="45" customHeight="1">
      <c r="A338" s="7"/>
      <c r="B338" s="19"/>
      <c r="C338" s="25"/>
      <c r="D338" s="95">
        <v>328</v>
      </c>
      <c r="E338" s="88" t="s">
        <v>33</v>
      </c>
      <c r="F338" s="89" t="s">
        <v>34</v>
      </c>
      <c r="G338" s="90" t="s">
        <v>266</v>
      </c>
      <c r="H338" s="90" t="s">
        <v>36</v>
      </c>
      <c r="I338" s="91" t="s">
        <v>409</v>
      </c>
      <c r="J338" s="92">
        <v>14</v>
      </c>
      <c r="K338" s="93">
        <v>13</v>
      </c>
      <c r="L338" s="93">
        <v>0</v>
      </c>
      <c r="M338" s="93">
        <v>0</v>
      </c>
      <c r="N338" s="94">
        <f t="shared" si="17"/>
        <v>7</v>
      </c>
      <c r="O338" s="94">
        <f t="shared" si="15"/>
        <v>7</v>
      </c>
      <c r="P338" s="23">
        <f t="shared" si="16"/>
        <v>7</v>
      </c>
      <c r="Q338" s="15"/>
      <c r="R338" s="3"/>
      <c r="S338" s="15"/>
      <c r="T338" s="15"/>
      <c r="W338" s="15"/>
      <c r="X338" s="15"/>
      <c r="Y338" s="15"/>
      <c r="Z338" s="15"/>
    </row>
    <row r="339" spans="1:26" ht="45" customHeight="1">
      <c r="A339" s="7"/>
      <c r="B339" s="19"/>
      <c r="C339" s="25"/>
      <c r="D339" s="95">
        <v>329</v>
      </c>
      <c r="E339" s="88" t="s">
        <v>33</v>
      </c>
      <c r="F339" s="89" t="s">
        <v>34</v>
      </c>
      <c r="G339" s="90" t="s">
        <v>277</v>
      </c>
      <c r="H339" s="90" t="s">
        <v>39</v>
      </c>
      <c r="I339" s="91" t="s">
        <v>409</v>
      </c>
      <c r="J339" s="92">
        <v>76</v>
      </c>
      <c r="K339" s="93">
        <v>73</v>
      </c>
      <c r="L339" s="93">
        <v>54</v>
      </c>
      <c r="M339" s="93">
        <v>70</v>
      </c>
      <c r="N339" s="94">
        <f t="shared" si="17"/>
        <v>68</v>
      </c>
      <c r="O339" s="94">
        <f t="shared" si="15"/>
        <v>68</v>
      </c>
      <c r="P339" s="23">
        <f t="shared" si="16"/>
        <v>68</v>
      </c>
      <c r="Q339" s="15"/>
      <c r="R339" s="3"/>
      <c r="S339" s="15"/>
      <c r="T339" s="15"/>
      <c r="W339" s="15"/>
      <c r="X339" s="15"/>
      <c r="Y339" s="15"/>
      <c r="Z339" s="15"/>
    </row>
    <row r="340" spans="1:26" ht="45" customHeight="1">
      <c r="A340" s="7"/>
      <c r="B340" s="19"/>
      <c r="C340" s="19"/>
      <c r="D340" s="95">
        <v>330</v>
      </c>
      <c r="E340" s="88" t="s">
        <v>196</v>
      </c>
      <c r="F340" s="89" t="s">
        <v>38</v>
      </c>
      <c r="G340" s="90" t="s">
        <v>273</v>
      </c>
      <c r="H340" s="90" t="s">
        <v>39</v>
      </c>
      <c r="I340" s="91" t="s">
        <v>400</v>
      </c>
      <c r="J340" s="92">
        <v>41</v>
      </c>
      <c r="K340" s="93">
        <v>41</v>
      </c>
      <c r="L340" s="93">
        <v>24</v>
      </c>
      <c r="M340" s="93">
        <v>24</v>
      </c>
      <c r="N340" s="94">
        <f t="shared" si="17"/>
        <v>33</v>
      </c>
      <c r="O340" s="94">
        <f t="shared" si="15"/>
        <v>33</v>
      </c>
      <c r="P340" s="23">
        <f t="shared" si="16"/>
        <v>33</v>
      </c>
      <c r="Q340" s="15"/>
      <c r="R340" s="3"/>
      <c r="S340" s="15"/>
      <c r="T340" s="15"/>
      <c r="W340" s="15"/>
      <c r="X340" s="15"/>
      <c r="Y340" s="15"/>
      <c r="Z340" s="15"/>
    </row>
    <row r="341" spans="1:26" ht="45" customHeight="1">
      <c r="A341" s="11"/>
      <c r="B341" s="20"/>
      <c r="C341" s="20"/>
      <c r="D341" s="95">
        <v>331</v>
      </c>
      <c r="E341" s="88" t="s">
        <v>33</v>
      </c>
      <c r="F341" s="89" t="s">
        <v>38</v>
      </c>
      <c r="G341" s="90" t="s">
        <v>37</v>
      </c>
      <c r="H341" s="90" t="s">
        <v>39</v>
      </c>
      <c r="I341" s="91" t="s">
        <v>400</v>
      </c>
      <c r="J341" s="92">
        <v>58</v>
      </c>
      <c r="K341" s="93">
        <v>57</v>
      </c>
      <c r="L341" s="93">
        <v>64</v>
      </c>
      <c r="M341" s="93">
        <v>81</v>
      </c>
      <c r="N341" s="94">
        <f t="shared" si="17"/>
        <v>65</v>
      </c>
      <c r="O341" s="94">
        <f t="shared" si="15"/>
        <v>65</v>
      </c>
      <c r="P341" s="23">
        <f t="shared" si="16"/>
        <v>65</v>
      </c>
      <c r="Q341" s="15"/>
      <c r="R341" s="3"/>
      <c r="S341" s="15"/>
      <c r="T341" s="15"/>
      <c r="W341" s="15"/>
      <c r="X341" s="15"/>
      <c r="Y341" s="15"/>
      <c r="Z341" s="15"/>
    </row>
    <row r="342" spans="1:26" ht="45" customHeight="1">
      <c r="A342" s="11"/>
      <c r="B342" s="20"/>
      <c r="C342" s="20"/>
      <c r="D342" s="95">
        <v>332</v>
      </c>
      <c r="E342" s="88" t="s">
        <v>33</v>
      </c>
      <c r="F342" s="89" t="s">
        <v>38</v>
      </c>
      <c r="G342" s="90" t="s">
        <v>173</v>
      </c>
      <c r="H342" s="90" t="s">
        <v>39</v>
      </c>
      <c r="I342" s="91" t="s">
        <v>400</v>
      </c>
      <c r="J342" s="92">
        <v>100</v>
      </c>
      <c r="K342" s="93">
        <v>99</v>
      </c>
      <c r="L342" s="93">
        <v>89</v>
      </c>
      <c r="M342" s="93">
        <v>105</v>
      </c>
      <c r="N342" s="94">
        <f t="shared" si="17"/>
        <v>98</v>
      </c>
      <c r="O342" s="94">
        <f t="shared" si="15"/>
        <v>98</v>
      </c>
      <c r="P342" s="23">
        <f t="shared" si="16"/>
        <v>98</v>
      </c>
      <c r="Q342" s="15"/>
      <c r="R342" s="3"/>
      <c r="S342" s="15"/>
      <c r="T342" s="15"/>
      <c r="W342" s="15"/>
      <c r="X342" s="15"/>
      <c r="Y342" s="15"/>
      <c r="Z342" s="15"/>
    </row>
    <row r="343" spans="1:26" ht="45" customHeight="1">
      <c r="A343" s="11"/>
      <c r="B343" s="20"/>
      <c r="C343" s="20"/>
      <c r="D343" s="95">
        <v>333</v>
      </c>
      <c r="E343" s="88" t="s">
        <v>33</v>
      </c>
      <c r="F343" s="89" t="s">
        <v>38</v>
      </c>
      <c r="G343" s="90" t="s">
        <v>213</v>
      </c>
      <c r="H343" s="90" t="s">
        <v>39</v>
      </c>
      <c r="I343" s="91" t="s">
        <v>420</v>
      </c>
      <c r="J343" s="92">
        <v>50</v>
      </c>
      <c r="K343" s="93">
        <v>49</v>
      </c>
      <c r="L343" s="93">
        <v>55</v>
      </c>
      <c r="M343" s="93">
        <v>74</v>
      </c>
      <c r="N343" s="94">
        <f t="shared" si="17"/>
        <v>57</v>
      </c>
      <c r="O343" s="94">
        <f t="shared" si="15"/>
        <v>57</v>
      </c>
      <c r="P343" s="23">
        <f t="shared" si="16"/>
        <v>57</v>
      </c>
      <c r="Q343" s="15"/>
      <c r="R343" s="3"/>
      <c r="S343" s="15"/>
      <c r="T343" s="15"/>
      <c r="W343" s="15"/>
      <c r="X343" s="15"/>
      <c r="Y343" s="15"/>
      <c r="Z343" s="15"/>
    </row>
    <row r="344" spans="1:26" ht="45" customHeight="1">
      <c r="A344" s="11"/>
      <c r="B344" s="20"/>
      <c r="C344" s="20"/>
      <c r="D344" s="95">
        <v>334</v>
      </c>
      <c r="E344" s="88" t="s">
        <v>33</v>
      </c>
      <c r="F344" s="89" t="s">
        <v>38</v>
      </c>
      <c r="G344" s="90" t="s">
        <v>278</v>
      </c>
      <c r="H344" s="90" t="s">
        <v>39</v>
      </c>
      <c r="I344" s="91" t="s">
        <v>420</v>
      </c>
      <c r="J344" s="92">
        <v>39</v>
      </c>
      <c r="K344" s="93">
        <v>36</v>
      </c>
      <c r="L344" s="93">
        <v>22</v>
      </c>
      <c r="M344" s="93">
        <v>22</v>
      </c>
      <c r="N344" s="94">
        <f t="shared" si="17"/>
        <v>30</v>
      </c>
      <c r="O344" s="94">
        <f t="shared" si="15"/>
        <v>30</v>
      </c>
      <c r="P344" s="23">
        <f t="shared" si="16"/>
        <v>30</v>
      </c>
      <c r="Q344" s="15"/>
      <c r="R344" s="3"/>
      <c r="S344" s="15"/>
      <c r="T344" s="15"/>
      <c r="W344" s="15"/>
      <c r="X344" s="15"/>
      <c r="Y344" s="15"/>
      <c r="Z344" s="15"/>
    </row>
    <row r="345" spans="2:26" ht="50.25" customHeight="1">
      <c r="B345" s="9"/>
      <c r="C345" s="9"/>
      <c r="D345" s="95">
        <v>335</v>
      </c>
      <c r="E345" s="88" t="s">
        <v>33</v>
      </c>
      <c r="F345" s="89" t="s">
        <v>38</v>
      </c>
      <c r="G345" s="90" t="s">
        <v>278</v>
      </c>
      <c r="H345" s="90" t="s">
        <v>39</v>
      </c>
      <c r="I345" s="91" t="s">
        <v>392</v>
      </c>
      <c r="J345" s="92">
        <v>34</v>
      </c>
      <c r="K345" s="93">
        <v>34</v>
      </c>
      <c r="L345" s="93">
        <v>15</v>
      </c>
      <c r="M345" s="93">
        <v>15</v>
      </c>
      <c r="N345" s="94">
        <f t="shared" si="17"/>
        <v>25</v>
      </c>
      <c r="O345" s="94">
        <f t="shared" si="15"/>
        <v>25</v>
      </c>
      <c r="P345" s="23">
        <f t="shared" si="16"/>
        <v>25</v>
      </c>
      <c r="Q345" s="15"/>
      <c r="R345" s="3"/>
      <c r="S345" s="15"/>
      <c r="T345" s="15"/>
      <c r="W345" s="15"/>
      <c r="X345" s="15"/>
      <c r="Y345" s="15"/>
      <c r="Z345" s="15"/>
    </row>
    <row r="346" spans="2:26" ht="50.25" customHeight="1">
      <c r="B346" s="9"/>
      <c r="C346" s="9"/>
      <c r="D346" s="95">
        <v>336</v>
      </c>
      <c r="E346" s="88" t="s">
        <v>33</v>
      </c>
      <c r="F346" s="89" t="s">
        <v>34</v>
      </c>
      <c r="G346" s="90" t="s">
        <v>279</v>
      </c>
      <c r="H346" s="90" t="s">
        <v>36</v>
      </c>
      <c r="I346" s="91" t="s">
        <v>416</v>
      </c>
      <c r="J346" s="92">
        <v>46</v>
      </c>
      <c r="K346" s="93">
        <v>45</v>
      </c>
      <c r="L346" s="93">
        <v>32</v>
      </c>
      <c r="M346" s="93">
        <v>32</v>
      </c>
      <c r="N346" s="94">
        <f t="shared" si="17"/>
        <v>39</v>
      </c>
      <c r="O346" s="94">
        <f t="shared" si="15"/>
        <v>39</v>
      </c>
      <c r="P346" s="23">
        <f t="shared" si="16"/>
        <v>39</v>
      </c>
      <c r="Q346" s="15"/>
      <c r="R346" s="3"/>
      <c r="S346" s="15"/>
      <c r="T346" s="15"/>
      <c r="W346" s="15"/>
      <c r="X346" s="15"/>
      <c r="Y346" s="15"/>
      <c r="Z346" s="15"/>
    </row>
    <row r="347" spans="2:26" ht="50.25" customHeight="1">
      <c r="B347" s="9"/>
      <c r="C347" s="9"/>
      <c r="D347" s="95">
        <v>337</v>
      </c>
      <c r="E347" s="88" t="s">
        <v>33</v>
      </c>
      <c r="F347" s="89" t="s">
        <v>38</v>
      </c>
      <c r="G347" s="90" t="s">
        <v>178</v>
      </c>
      <c r="H347" s="90" t="s">
        <v>39</v>
      </c>
      <c r="I347" s="91" t="s">
        <v>396</v>
      </c>
      <c r="J347" s="92">
        <v>37</v>
      </c>
      <c r="K347" s="93">
        <v>37</v>
      </c>
      <c r="L347" s="93">
        <v>37</v>
      </c>
      <c r="M347" s="93">
        <v>37</v>
      </c>
      <c r="N347" s="94">
        <f t="shared" si="17"/>
        <v>37</v>
      </c>
      <c r="O347" s="94">
        <f t="shared" si="15"/>
        <v>37</v>
      </c>
      <c r="P347" s="23">
        <f t="shared" si="16"/>
        <v>37</v>
      </c>
      <c r="Q347" s="15"/>
      <c r="R347" s="3"/>
      <c r="S347" s="15"/>
      <c r="T347" s="15"/>
      <c r="W347" s="15"/>
      <c r="X347" s="15"/>
      <c r="Y347" s="15"/>
      <c r="Z347" s="15"/>
    </row>
    <row r="348" spans="2:26" ht="50.25" customHeight="1">
      <c r="B348" s="9"/>
      <c r="C348" s="9"/>
      <c r="D348" s="95">
        <v>338</v>
      </c>
      <c r="E348" s="88" t="s">
        <v>33</v>
      </c>
      <c r="F348" s="89" t="s">
        <v>38</v>
      </c>
      <c r="G348" s="90" t="s">
        <v>173</v>
      </c>
      <c r="H348" s="90" t="s">
        <v>39</v>
      </c>
      <c r="I348" s="91" t="s">
        <v>398</v>
      </c>
      <c r="J348" s="92">
        <v>153</v>
      </c>
      <c r="K348" s="93">
        <v>152</v>
      </c>
      <c r="L348" s="93">
        <v>162</v>
      </c>
      <c r="M348" s="93">
        <v>178</v>
      </c>
      <c r="N348" s="94">
        <f t="shared" si="17"/>
        <v>161</v>
      </c>
      <c r="O348" s="94">
        <v>160</v>
      </c>
      <c r="P348" s="23">
        <v>160</v>
      </c>
      <c r="Q348" s="15"/>
      <c r="R348" s="3"/>
      <c r="S348" s="15"/>
      <c r="T348" s="15"/>
      <c r="W348" s="15"/>
      <c r="X348" s="15"/>
      <c r="Y348" s="15"/>
      <c r="Z348" s="15"/>
    </row>
    <row r="349" spans="2:26" ht="50.25" customHeight="1">
      <c r="B349" s="9"/>
      <c r="C349" s="9"/>
      <c r="D349" s="95">
        <v>339</v>
      </c>
      <c r="E349" s="88" t="s">
        <v>33</v>
      </c>
      <c r="F349" s="89" t="s">
        <v>34</v>
      </c>
      <c r="G349" s="90" t="s">
        <v>178</v>
      </c>
      <c r="H349" s="90" t="s">
        <v>36</v>
      </c>
      <c r="I349" s="91" t="s">
        <v>418</v>
      </c>
      <c r="J349" s="92">
        <v>14</v>
      </c>
      <c r="K349" s="93">
        <v>13</v>
      </c>
      <c r="L349" s="93">
        <v>18</v>
      </c>
      <c r="M349" s="93">
        <v>28</v>
      </c>
      <c r="N349" s="94">
        <f t="shared" si="17"/>
        <v>18</v>
      </c>
      <c r="O349" s="94">
        <f t="shared" si="15"/>
        <v>18</v>
      </c>
      <c r="P349" s="23">
        <f t="shared" si="16"/>
        <v>18</v>
      </c>
      <c r="Q349" s="15"/>
      <c r="R349" s="3"/>
      <c r="S349" s="15"/>
      <c r="T349" s="15"/>
      <c r="W349" s="15"/>
      <c r="X349" s="15"/>
      <c r="Y349" s="15"/>
      <c r="Z349" s="15"/>
    </row>
    <row r="350" spans="2:26" ht="50.25" customHeight="1">
      <c r="B350" s="9"/>
      <c r="C350" s="9"/>
      <c r="D350" s="95">
        <v>340</v>
      </c>
      <c r="E350" s="88" t="s">
        <v>33</v>
      </c>
      <c r="F350" s="89" t="s">
        <v>38</v>
      </c>
      <c r="G350" s="90" t="s">
        <v>213</v>
      </c>
      <c r="H350" s="90" t="s">
        <v>39</v>
      </c>
      <c r="I350" s="91" t="s">
        <v>422</v>
      </c>
      <c r="J350" s="92">
        <f>12-2</f>
        <v>10</v>
      </c>
      <c r="K350" s="93">
        <f>12-2</f>
        <v>10</v>
      </c>
      <c r="L350" s="93">
        <v>18</v>
      </c>
      <c r="M350" s="93">
        <v>35</v>
      </c>
      <c r="N350" s="94">
        <f t="shared" si="17"/>
        <v>18</v>
      </c>
      <c r="O350" s="94">
        <f t="shared" si="15"/>
        <v>18</v>
      </c>
      <c r="P350" s="23">
        <f t="shared" si="16"/>
        <v>18</v>
      </c>
      <c r="Q350" s="15"/>
      <c r="R350" s="3"/>
      <c r="S350" s="15"/>
      <c r="T350" s="15"/>
      <c r="W350" s="15"/>
      <c r="X350" s="15"/>
      <c r="Y350" s="15"/>
      <c r="Z350" s="15"/>
    </row>
    <row r="351" spans="2:26" ht="50.25" customHeight="1">
      <c r="B351" s="9"/>
      <c r="C351" s="9"/>
      <c r="D351" s="95">
        <v>341</v>
      </c>
      <c r="E351" s="88" t="s">
        <v>33</v>
      </c>
      <c r="F351" s="89" t="s">
        <v>34</v>
      </c>
      <c r="G351" s="90" t="s">
        <v>280</v>
      </c>
      <c r="H351" s="90" t="s">
        <v>39</v>
      </c>
      <c r="I351" s="91" t="s">
        <v>422</v>
      </c>
      <c r="J351" s="92">
        <v>14</v>
      </c>
      <c r="K351" s="93">
        <v>14</v>
      </c>
      <c r="L351" s="93">
        <v>14</v>
      </c>
      <c r="M351" s="93">
        <v>14</v>
      </c>
      <c r="N351" s="94">
        <f t="shared" si="17"/>
        <v>14</v>
      </c>
      <c r="O351" s="94">
        <f t="shared" si="15"/>
        <v>14</v>
      </c>
      <c r="P351" s="23">
        <f t="shared" si="16"/>
        <v>14</v>
      </c>
      <c r="Q351" s="15"/>
      <c r="R351" s="3"/>
      <c r="S351" s="15"/>
      <c r="T351" s="15"/>
      <c r="W351" s="15"/>
      <c r="X351" s="15"/>
      <c r="Y351" s="15"/>
      <c r="Z351" s="15"/>
    </row>
    <row r="352" spans="2:26" ht="50.25" customHeight="1">
      <c r="B352" s="9"/>
      <c r="C352" s="9"/>
      <c r="D352" s="95">
        <v>342</v>
      </c>
      <c r="E352" s="88" t="s">
        <v>33</v>
      </c>
      <c r="F352" s="89" t="s">
        <v>34</v>
      </c>
      <c r="G352" s="90" t="s">
        <v>178</v>
      </c>
      <c r="H352" s="90" t="s">
        <v>36</v>
      </c>
      <c r="I352" s="91" t="s">
        <v>422</v>
      </c>
      <c r="J352" s="92">
        <v>25</v>
      </c>
      <c r="K352" s="93">
        <v>25</v>
      </c>
      <c r="L352" s="93">
        <v>11</v>
      </c>
      <c r="M352" s="93">
        <v>11</v>
      </c>
      <c r="N352" s="94">
        <f t="shared" si="17"/>
        <v>18</v>
      </c>
      <c r="O352" s="94">
        <f t="shared" si="15"/>
        <v>18</v>
      </c>
      <c r="P352" s="23">
        <f t="shared" si="16"/>
        <v>18</v>
      </c>
      <c r="Q352" s="15"/>
      <c r="R352" s="3"/>
      <c r="S352" s="15"/>
      <c r="T352" s="15"/>
      <c r="W352" s="15"/>
      <c r="X352" s="15"/>
      <c r="Y352" s="15"/>
      <c r="Z352" s="15"/>
    </row>
    <row r="353" spans="2:26" ht="50.25" customHeight="1">
      <c r="B353" s="9"/>
      <c r="C353" s="9"/>
      <c r="D353" s="95">
        <v>343</v>
      </c>
      <c r="E353" s="88" t="s">
        <v>33</v>
      </c>
      <c r="F353" s="89" t="s">
        <v>34</v>
      </c>
      <c r="G353" s="90" t="s">
        <v>280</v>
      </c>
      <c r="H353" s="90" t="s">
        <v>39</v>
      </c>
      <c r="I353" s="91" t="s">
        <v>421</v>
      </c>
      <c r="J353" s="92">
        <v>0</v>
      </c>
      <c r="K353" s="93">
        <v>0</v>
      </c>
      <c r="L353" s="93">
        <v>8</v>
      </c>
      <c r="M353" s="93">
        <v>25</v>
      </c>
      <c r="N353" s="94">
        <f>ROUND((J353+K353+L353+M353)/4,0)</f>
        <v>8</v>
      </c>
      <c r="O353" s="94">
        <f>N353</f>
        <v>8</v>
      </c>
      <c r="P353" s="23">
        <f>N353</f>
        <v>8</v>
      </c>
      <c r="Q353" s="15"/>
      <c r="R353" s="3"/>
      <c r="S353" s="15"/>
      <c r="T353" s="15"/>
      <c r="W353" s="15"/>
      <c r="X353" s="15"/>
      <c r="Y353" s="15"/>
      <c r="Z353" s="15"/>
    </row>
    <row r="354" spans="2:26" ht="45" customHeight="1">
      <c r="B354" s="9"/>
      <c r="C354" s="9"/>
      <c r="D354" s="95">
        <v>344</v>
      </c>
      <c r="E354" s="88" t="s">
        <v>33</v>
      </c>
      <c r="F354" s="89" t="s">
        <v>38</v>
      </c>
      <c r="G354" s="90" t="s">
        <v>158</v>
      </c>
      <c r="H354" s="90" t="s">
        <v>39</v>
      </c>
      <c r="I354" s="91" t="s">
        <v>421</v>
      </c>
      <c r="J354" s="92">
        <v>48</v>
      </c>
      <c r="K354" s="93">
        <v>48</v>
      </c>
      <c r="L354" s="93">
        <v>37</v>
      </c>
      <c r="M354" s="93">
        <v>37</v>
      </c>
      <c r="N354" s="94">
        <f t="shared" si="17"/>
        <v>43</v>
      </c>
      <c r="O354" s="94">
        <f t="shared" si="15"/>
        <v>43</v>
      </c>
      <c r="P354" s="23">
        <f t="shared" si="16"/>
        <v>43</v>
      </c>
      <c r="Q354" s="15"/>
      <c r="R354" s="3"/>
      <c r="S354" s="15"/>
      <c r="T354" s="15"/>
      <c r="W354" s="15"/>
      <c r="X354" s="15"/>
      <c r="Y354" s="15"/>
      <c r="Z354" s="15"/>
    </row>
    <row r="355" spans="2:26" ht="51.75" customHeight="1">
      <c r="B355" s="9"/>
      <c r="C355" s="9"/>
      <c r="D355" s="95">
        <v>345</v>
      </c>
      <c r="E355" s="88" t="s">
        <v>33</v>
      </c>
      <c r="F355" s="89" t="s">
        <v>38</v>
      </c>
      <c r="G355" s="90" t="s">
        <v>162</v>
      </c>
      <c r="H355" s="90" t="s">
        <v>39</v>
      </c>
      <c r="I355" s="91" t="s">
        <v>407</v>
      </c>
      <c r="J355" s="92">
        <v>135</v>
      </c>
      <c r="K355" s="93">
        <v>135</v>
      </c>
      <c r="L355" s="93">
        <v>125</v>
      </c>
      <c r="M355" s="93">
        <v>154</v>
      </c>
      <c r="N355" s="94">
        <f t="shared" si="17"/>
        <v>137</v>
      </c>
      <c r="O355" s="94">
        <f t="shared" si="15"/>
        <v>137</v>
      </c>
      <c r="P355" s="23">
        <f t="shared" si="16"/>
        <v>137</v>
      </c>
      <c r="Q355" s="15"/>
      <c r="R355" s="3"/>
      <c r="S355" s="65"/>
      <c r="T355" s="15"/>
      <c r="U355" s="12"/>
      <c r="V355" s="12"/>
      <c r="W355" s="84"/>
      <c r="X355" s="21"/>
      <c r="Y355" s="15"/>
      <c r="Z355" s="15"/>
    </row>
    <row r="356" spans="2:26" ht="46.5" customHeight="1">
      <c r="B356" s="9"/>
      <c r="C356" s="9"/>
      <c r="D356" s="95">
        <v>346</v>
      </c>
      <c r="E356" s="88" t="s">
        <v>33</v>
      </c>
      <c r="F356" s="89" t="s">
        <v>38</v>
      </c>
      <c r="G356" s="90" t="s">
        <v>281</v>
      </c>
      <c r="H356" s="90" t="s">
        <v>39</v>
      </c>
      <c r="I356" s="91" t="s">
        <v>409</v>
      </c>
      <c r="J356" s="92">
        <v>137</v>
      </c>
      <c r="K356" s="93">
        <v>133</v>
      </c>
      <c r="L356" s="93">
        <v>127</v>
      </c>
      <c r="M356" s="93">
        <v>155</v>
      </c>
      <c r="N356" s="94">
        <f t="shared" si="17"/>
        <v>138</v>
      </c>
      <c r="O356" s="94">
        <f t="shared" si="15"/>
        <v>138</v>
      </c>
      <c r="P356" s="23">
        <f t="shared" si="16"/>
        <v>138</v>
      </c>
      <c r="Q356" s="21"/>
      <c r="R356" s="3"/>
      <c r="S356" s="21"/>
      <c r="T356" s="15"/>
      <c r="U356" s="13"/>
      <c r="V356" s="13"/>
      <c r="W356" s="21"/>
      <c r="X356" s="21"/>
      <c r="Y356" s="15"/>
      <c r="Z356" s="15"/>
    </row>
    <row r="357" spans="2:26" ht="46.5" customHeight="1">
      <c r="B357" s="9"/>
      <c r="C357" s="9"/>
      <c r="D357" s="95">
        <v>347</v>
      </c>
      <c r="E357" s="88" t="s">
        <v>196</v>
      </c>
      <c r="F357" s="89" t="s">
        <v>38</v>
      </c>
      <c r="G357" s="90" t="s">
        <v>255</v>
      </c>
      <c r="H357" s="90" t="s">
        <v>39</v>
      </c>
      <c r="I357" s="91" t="s">
        <v>401</v>
      </c>
      <c r="J357" s="92">
        <v>50</v>
      </c>
      <c r="K357" s="93">
        <v>50</v>
      </c>
      <c r="L357" s="93">
        <v>25</v>
      </c>
      <c r="M357" s="93">
        <v>25</v>
      </c>
      <c r="N357" s="94">
        <f t="shared" si="17"/>
        <v>38</v>
      </c>
      <c r="O357" s="94">
        <f t="shared" si="15"/>
        <v>38</v>
      </c>
      <c r="P357" s="23">
        <f t="shared" si="16"/>
        <v>38</v>
      </c>
      <c r="Q357" s="21"/>
      <c r="R357" s="3"/>
      <c r="S357" s="21"/>
      <c r="T357" s="15"/>
      <c r="U357" s="13"/>
      <c r="V357" s="13"/>
      <c r="W357" s="21"/>
      <c r="X357" s="21"/>
      <c r="Y357" s="15"/>
      <c r="Z357" s="15"/>
    </row>
    <row r="358" spans="2:26" ht="46.5" customHeight="1">
      <c r="B358" s="9"/>
      <c r="C358" s="9"/>
      <c r="D358" s="95">
        <v>348</v>
      </c>
      <c r="E358" s="88" t="s">
        <v>33</v>
      </c>
      <c r="F358" s="89" t="s">
        <v>38</v>
      </c>
      <c r="G358" s="90" t="s">
        <v>37</v>
      </c>
      <c r="H358" s="90" t="s">
        <v>39</v>
      </c>
      <c r="I358" s="91" t="s">
        <v>394</v>
      </c>
      <c r="J358" s="92">
        <v>58</v>
      </c>
      <c r="K358" s="93">
        <v>58</v>
      </c>
      <c r="L358" s="93">
        <v>65</v>
      </c>
      <c r="M358" s="93">
        <v>82</v>
      </c>
      <c r="N358" s="94">
        <f t="shared" si="17"/>
        <v>66</v>
      </c>
      <c r="O358" s="94">
        <f t="shared" si="15"/>
        <v>66</v>
      </c>
      <c r="P358" s="23">
        <f t="shared" si="16"/>
        <v>66</v>
      </c>
      <c r="Q358" s="21"/>
      <c r="R358" s="3"/>
      <c r="S358" s="21"/>
      <c r="T358" s="15"/>
      <c r="U358" s="13"/>
      <c r="V358" s="13"/>
      <c r="W358" s="21"/>
      <c r="X358" s="21"/>
      <c r="Y358" s="15"/>
      <c r="Z358" s="15"/>
    </row>
    <row r="359" spans="2:26" ht="46.5" customHeight="1">
      <c r="B359" s="9"/>
      <c r="C359" s="9"/>
      <c r="D359" s="95">
        <v>349</v>
      </c>
      <c r="E359" s="88" t="s">
        <v>196</v>
      </c>
      <c r="F359" s="89" t="s">
        <v>38</v>
      </c>
      <c r="G359" s="90" t="s">
        <v>212</v>
      </c>
      <c r="H359" s="90" t="s">
        <v>39</v>
      </c>
      <c r="I359" s="91" t="s">
        <v>393</v>
      </c>
      <c r="J359" s="92">
        <v>37</v>
      </c>
      <c r="K359" s="93">
        <v>36</v>
      </c>
      <c r="L359" s="93">
        <v>21</v>
      </c>
      <c r="M359" s="93">
        <v>20</v>
      </c>
      <c r="N359" s="94">
        <f t="shared" si="17"/>
        <v>29</v>
      </c>
      <c r="O359" s="94">
        <f t="shared" si="15"/>
        <v>29</v>
      </c>
      <c r="P359" s="23">
        <f t="shared" si="16"/>
        <v>29</v>
      </c>
      <c r="Q359" s="21"/>
      <c r="R359" s="3"/>
      <c r="S359" s="21"/>
      <c r="T359" s="15"/>
      <c r="U359" s="13"/>
      <c r="V359" s="13"/>
      <c r="W359" s="21"/>
      <c r="X359" s="21"/>
      <c r="Y359" s="15"/>
      <c r="Z359" s="15"/>
    </row>
    <row r="360" spans="2:26" ht="46.5" customHeight="1">
      <c r="B360" s="9"/>
      <c r="C360" s="9"/>
      <c r="D360" s="95">
        <v>350</v>
      </c>
      <c r="E360" s="88" t="s">
        <v>33</v>
      </c>
      <c r="F360" s="89" t="s">
        <v>38</v>
      </c>
      <c r="G360" s="90" t="s">
        <v>286</v>
      </c>
      <c r="H360" s="90" t="s">
        <v>39</v>
      </c>
      <c r="I360" s="91" t="s">
        <v>393</v>
      </c>
      <c r="J360" s="92">
        <v>26</v>
      </c>
      <c r="K360" s="93">
        <v>25</v>
      </c>
      <c r="L360" s="93">
        <v>33</v>
      </c>
      <c r="M360" s="93">
        <v>50</v>
      </c>
      <c r="N360" s="94">
        <f t="shared" si="17"/>
        <v>34</v>
      </c>
      <c r="O360" s="94">
        <f t="shared" si="15"/>
        <v>34</v>
      </c>
      <c r="P360" s="23">
        <f t="shared" si="16"/>
        <v>34</v>
      </c>
      <c r="Q360" s="21"/>
      <c r="R360" s="3"/>
      <c r="S360" s="21"/>
      <c r="T360" s="15"/>
      <c r="U360" s="13"/>
      <c r="V360" s="13"/>
      <c r="W360" s="21"/>
      <c r="X360" s="21"/>
      <c r="Y360" s="15"/>
      <c r="Z360" s="15"/>
    </row>
    <row r="361" spans="2:26" ht="46.5" customHeight="1">
      <c r="B361" s="9"/>
      <c r="C361" s="9"/>
      <c r="D361" s="95">
        <v>351</v>
      </c>
      <c r="E361" s="88" t="s">
        <v>33</v>
      </c>
      <c r="F361" s="89" t="s">
        <v>38</v>
      </c>
      <c r="G361" s="90" t="s">
        <v>37</v>
      </c>
      <c r="H361" s="90" t="s">
        <v>39</v>
      </c>
      <c r="I361" s="91" t="s">
        <v>423</v>
      </c>
      <c r="J361" s="92">
        <v>53</v>
      </c>
      <c r="K361" s="93">
        <v>53</v>
      </c>
      <c r="L361" s="93">
        <v>61</v>
      </c>
      <c r="M361" s="93">
        <v>78</v>
      </c>
      <c r="N361" s="94">
        <f t="shared" si="17"/>
        <v>61</v>
      </c>
      <c r="O361" s="94">
        <v>86</v>
      </c>
      <c r="P361" s="23">
        <v>98</v>
      </c>
      <c r="Q361" s="21"/>
      <c r="R361" s="3"/>
      <c r="S361" s="21"/>
      <c r="T361" s="15"/>
      <c r="U361" s="13"/>
      <c r="V361" s="13"/>
      <c r="W361" s="21"/>
      <c r="X361" s="21"/>
      <c r="Y361" s="15"/>
      <c r="Z361" s="15"/>
    </row>
    <row r="362" spans="4:26" ht="45" customHeight="1">
      <c r="D362" s="95">
        <v>352</v>
      </c>
      <c r="E362" s="88" t="s">
        <v>33</v>
      </c>
      <c r="F362" s="89" t="s">
        <v>34</v>
      </c>
      <c r="G362" s="90" t="s">
        <v>428</v>
      </c>
      <c r="H362" s="90" t="s">
        <v>39</v>
      </c>
      <c r="I362" s="91" t="s">
        <v>409</v>
      </c>
      <c r="J362" s="92">
        <v>32</v>
      </c>
      <c r="K362" s="93">
        <v>30</v>
      </c>
      <c r="L362" s="93">
        <v>23</v>
      </c>
      <c r="M362" s="93">
        <v>38</v>
      </c>
      <c r="N362" s="94">
        <f t="shared" si="17"/>
        <v>31</v>
      </c>
      <c r="O362" s="94">
        <f t="shared" si="15"/>
        <v>31</v>
      </c>
      <c r="P362" s="23">
        <f t="shared" si="16"/>
        <v>31</v>
      </c>
      <c r="Q362" s="21"/>
      <c r="R362" s="3"/>
      <c r="S362" s="21"/>
      <c r="T362" s="15"/>
      <c r="U362" s="13"/>
      <c r="V362" s="13"/>
      <c r="W362" s="21"/>
      <c r="X362" s="21"/>
      <c r="Y362" s="15"/>
      <c r="Z362" s="15"/>
    </row>
    <row r="363" spans="4:26" ht="45" customHeight="1">
      <c r="D363" s="95">
        <v>353</v>
      </c>
      <c r="E363" s="88" t="s">
        <v>33</v>
      </c>
      <c r="F363" s="89" t="s">
        <v>38</v>
      </c>
      <c r="G363" s="90" t="s">
        <v>37</v>
      </c>
      <c r="H363" s="90" t="s">
        <v>39</v>
      </c>
      <c r="I363" s="91" t="s">
        <v>415</v>
      </c>
      <c r="J363" s="92">
        <v>122</v>
      </c>
      <c r="K363" s="93">
        <v>120</v>
      </c>
      <c r="L363" s="93">
        <v>110</v>
      </c>
      <c r="M363" s="93">
        <v>144</v>
      </c>
      <c r="N363" s="94">
        <f t="shared" si="17"/>
        <v>124</v>
      </c>
      <c r="O363" s="94">
        <f t="shared" si="15"/>
        <v>124</v>
      </c>
      <c r="P363" s="23">
        <f t="shared" si="16"/>
        <v>124</v>
      </c>
      <c r="Q363" s="21"/>
      <c r="R363" s="3"/>
      <c r="S363" s="21"/>
      <c r="T363" s="15"/>
      <c r="U363" s="13"/>
      <c r="V363" s="13"/>
      <c r="W363" s="21"/>
      <c r="X363" s="21"/>
      <c r="Y363" s="15"/>
      <c r="Z363" s="15"/>
    </row>
    <row r="364" spans="4:26" ht="45" customHeight="1">
      <c r="D364" s="95">
        <v>354</v>
      </c>
      <c r="E364" s="88" t="s">
        <v>33</v>
      </c>
      <c r="F364" s="89" t="s">
        <v>34</v>
      </c>
      <c r="G364" s="90" t="s">
        <v>281</v>
      </c>
      <c r="H364" s="90" t="s">
        <v>39</v>
      </c>
      <c r="I364" s="91" t="s">
        <v>409</v>
      </c>
      <c r="J364" s="92">
        <v>41</v>
      </c>
      <c r="K364" s="93">
        <v>37</v>
      </c>
      <c r="L364" s="93">
        <v>19</v>
      </c>
      <c r="M364" s="93">
        <v>18</v>
      </c>
      <c r="N364" s="94">
        <f t="shared" si="17"/>
        <v>29</v>
      </c>
      <c r="O364" s="94">
        <f t="shared" si="15"/>
        <v>29</v>
      </c>
      <c r="P364" s="23">
        <f t="shared" si="16"/>
        <v>29</v>
      </c>
      <c r="Q364" s="15"/>
      <c r="R364" s="3"/>
      <c r="S364" s="15"/>
      <c r="T364" s="15"/>
      <c r="W364" s="15"/>
      <c r="X364" s="15"/>
      <c r="Y364" s="15"/>
      <c r="Z364" s="15"/>
    </row>
    <row r="365" spans="4:26" ht="56.25" customHeight="1">
      <c r="D365" s="95">
        <v>355</v>
      </c>
      <c r="E365" s="88" t="s">
        <v>33</v>
      </c>
      <c r="F365" s="89" t="s">
        <v>34</v>
      </c>
      <c r="G365" s="90" t="s">
        <v>162</v>
      </c>
      <c r="H365" s="90" t="s">
        <v>39</v>
      </c>
      <c r="I365" s="91" t="s">
        <v>422</v>
      </c>
      <c r="J365" s="92">
        <v>48</v>
      </c>
      <c r="K365" s="93">
        <v>48</v>
      </c>
      <c r="L365" s="93">
        <v>56</v>
      </c>
      <c r="M365" s="93">
        <v>73</v>
      </c>
      <c r="N365" s="94">
        <f t="shared" si="17"/>
        <v>56</v>
      </c>
      <c r="O365" s="94">
        <f t="shared" si="15"/>
        <v>56</v>
      </c>
      <c r="P365" s="23">
        <f t="shared" si="16"/>
        <v>56</v>
      </c>
      <c r="Q365" s="15"/>
      <c r="R365" s="3"/>
      <c r="S365" s="15"/>
      <c r="T365" s="15"/>
      <c r="W365" s="15"/>
      <c r="X365" s="15"/>
      <c r="Y365" s="15"/>
      <c r="Z365" s="15"/>
    </row>
    <row r="366" spans="4:26" ht="45" customHeight="1">
      <c r="D366" s="95">
        <v>356</v>
      </c>
      <c r="E366" s="88" t="s">
        <v>33</v>
      </c>
      <c r="F366" s="89" t="s">
        <v>38</v>
      </c>
      <c r="G366" s="90" t="s">
        <v>70</v>
      </c>
      <c r="H366" s="90" t="s">
        <v>39</v>
      </c>
      <c r="I366" s="91" t="s">
        <v>415</v>
      </c>
      <c r="J366" s="92">
        <v>49</v>
      </c>
      <c r="K366" s="93">
        <v>48</v>
      </c>
      <c r="L366" s="93">
        <v>58</v>
      </c>
      <c r="M366" s="93">
        <v>73</v>
      </c>
      <c r="N366" s="94">
        <f t="shared" si="17"/>
        <v>57</v>
      </c>
      <c r="O366" s="94">
        <f t="shared" si="15"/>
        <v>57</v>
      </c>
      <c r="P366" s="23">
        <f t="shared" si="16"/>
        <v>57</v>
      </c>
      <c r="Q366" s="15"/>
      <c r="R366" s="3"/>
      <c r="S366" s="15"/>
      <c r="T366" s="15"/>
      <c r="W366" s="15"/>
      <c r="X366" s="15"/>
      <c r="Y366" s="15"/>
      <c r="Z366" s="15"/>
    </row>
    <row r="367" spans="1:26" ht="45" customHeight="1">
      <c r="A367" s="7"/>
      <c r="B367" s="19"/>
      <c r="C367" s="19"/>
      <c r="D367" s="95">
        <v>357</v>
      </c>
      <c r="E367" s="88" t="s">
        <v>33</v>
      </c>
      <c r="F367" s="89" t="s">
        <v>38</v>
      </c>
      <c r="G367" s="90" t="s">
        <v>270</v>
      </c>
      <c r="H367" s="90" t="s">
        <v>39</v>
      </c>
      <c r="I367" s="91" t="s">
        <v>417</v>
      </c>
      <c r="J367" s="92">
        <v>24</v>
      </c>
      <c r="K367" s="93">
        <v>24</v>
      </c>
      <c r="L367" s="93">
        <v>32</v>
      </c>
      <c r="M367" s="93">
        <v>49</v>
      </c>
      <c r="N367" s="94">
        <f t="shared" si="17"/>
        <v>32</v>
      </c>
      <c r="O367" s="94">
        <f t="shared" si="15"/>
        <v>32</v>
      </c>
      <c r="P367" s="23">
        <f t="shared" si="16"/>
        <v>32</v>
      </c>
      <c r="Q367" s="15"/>
      <c r="R367" s="3"/>
      <c r="S367" s="15"/>
      <c r="T367" s="15"/>
      <c r="W367" s="15"/>
      <c r="X367" s="15"/>
      <c r="Y367" s="15"/>
      <c r="Z367" s="15"/>
    </row>
    <row r="368" spans="1:26" ht="45" customHeight="1">
      <c r="A368" s="7"/>
      <c r="B368" s="19"/>
      <c r="C368" s="19"/>
      <c r="D368" s="95">
        <v>358</v>
      </c>
      <c r="E368" s="88" t="s">
        <v>196</v>
      </c>
      <c r="F368" s="89" t="s">
        <v>38</v>
      </c>
      <c r="G368" s="90" t="s">
        <v>206</v>
      </c>
      <c r="H368" s="90" t="s">
        <v>39</v>
      </c>
      <c r="I368" s="91" t="s">
        <v>417</v>
      </c>
      <c r="J368" s="92">
        <v>0</v>
      </c>
      <c r="K368" s="93">
        <v>0</v>
      </c>
      <c r="L368" s="93">
        <v>0</v>
      </c>
      <c r="M368" s="93">
        <v>0</v>
      </c>
      <c r="N368" s="94">
        <f t="shared" si="17"/>
        <v>0</v>
      </c>
      <c r="O368" s="94">
        <v>8</v>
      </c>
      <c r="P368" s="23">
        <v>25</v>
      </c>
      <c r="Q368" s="15"/>
      <c r="R368" s="3"/>
      <c r="S368" s="15"/>
      <c r="T368" s="15"/>
      <c r="W368" s="15"/>
      <c r="X368" s="15"/>
      <c r="Y368" s="15"/>
      <c r="Z368" s="15"/>
    </row>
    <row r="369" spans="1:26" ht="48.75" customHeight="1">
      <c r="A369" s="7"/>
      <c r="B369" s="19"/>
      <c r="C369" s="19"/>
      <c r="D369" s="95">
        <v>359</v>
      </c>
      <c r="E369" s="88" t="s">
        <v>33</v>
      </c>
      <c r="F369" s="89" t="s">
        <v>38</v>
      </c>
      <c r="G369" s="90" t="s">
        <v>173</v>
      </c>
      <c r="H369" s="90" t="s">
        <v>39</v>
      </c>
      <c r="I369" s="91" t="s">
        <v>395</v>
      </c>
      <c r="J369" s="92">
        <v>17</v>
      </c>
      <c r="K369" s="93">
        <v>16</v>
      </c>
      <c r="L369" s="93">
        <v>23</v>
      </c>
      <c r="M369" s="93">
        <v>38</v>
      </c>
      <c r="N369" s="94">
        <f t="shared" si="17"/>
        <v>24</v>
      </c>
      <c r="O369" s="94">
        <f t="shared" si="15"/>
        <v>24</v>
      </c>
      <c r="P369" s="23">
        <f t="shared" si="16"/>
        <v>24</v>
      </c>
      <c r="Q369" s="15"/>
      <c r="R369" s="3"/>
      <c r="S369" s="15"/>
      <c r="T369" s="15"/>
      <c r="W369" s="15"/>
      <c r="X369" s="15"/>
      <c r="Y369" s="15"/>
      <c r="Z369" s="15"/>
    </row>
    <row r="370" spans="1:26" ht="45" customHeight="1">
      <c r="A370" s="7"/>
      <c r="B370" s="19"/>
      <c r="C370" s="19"/>
      <c r="D370" s="95">
        <v>360</v>
      </c>
      <c r="E370" s="88" t="s">
        <v>33</v>
      </c>
      <c r="F370" s="89" t="s">
        <v>38</v>
      </c>
      <c r="G370" s="90" t="s">
        <v>162</v>
      </c>
      <c r="H370" s="90" t="s">
        <v>39</v>
      </c>
      <c r="I370" s="91" t="s">
        <v>392</v>
      </c>
      <c r="J370" s="92">
        <v>23</v>
      </c>
      <c r="K370" s="93">
        <v>23</v>
      </c>
      <c r="L370" s="93">
        <v>31</v>
      </c>
      <c r="M370" s="93">
        <v>48</v>
      </c>
      <c r="N370" s="94">
        <f t="shared" si="17"/>
        <v>31</v>
      </c>
      <c r="O370" s="94">
        <f t="shared" si="15"/>
        <v>31</v>
      </c>
      <c r="P370" s="23">
        <f t="shared" si="16"/>
        <v>31</v>
      </c>
      <c r="Q370" s="15"/>
      <c r="R370" s="3"/>
      <c r="S370" s="15"/>
      <c r="T370" s="15"/>
      <c r="W370" s="15"/>
      <c r="X370" s="15"/>
      <c r="Y370" s="15"/>
      <c r="Z370" s="15"/>
    </row>
    <row r="371" spans="1:26" ht="45" customHeight="1">
      <c r="A371" s="7"/>
      <c r="B371" s="19"/>
      <c r="C371" s="19"/>
      <c r="D371" s="95">
        <v>361</v>
      </c>
      <c r="E371" s="88" t="s">
        <v>33</v>
      </c>
      <c r="F371" s="89" t="s">
        <v>38</v>
      </c>
      <c r="G371" s="90" t="s">
        <v>173</v>
      </c>
      <c r="H371" s="90" t="s">
        <v>39</v>
      </c>
      <c r="I371" s="91" t="s">
        <v>392</v>
      </c>
      <c r="J371" s="92">
        <v>12</v>
      </c>
      <c r="K371" s="93">
        <v>12</v>
      </c>
      <c r="L371" s="93">
        <v>19</v>
      </c>
      <c r="M371" s="93">
        <v>36</v>
      </c>
      <c r="N371" s="94">
        <f t="shared" si="17"/>
        <v>20</v>
      </c>
      <c r="O371" s="94">
        <f t="shared" si="15"/>
        <v>20</v>
      </c>
      <c r="P371" s="23">
        <f t="shared" si="16"/>
        <v>20</v>
      </c>
      <c r="Q371" s="15"/>
      <c r="R371" s="3"/>
      <c r="S371" s="15"/>
      <c r="T371" s="15"/>
      <c r="W371" s="15"/>
      <c r="X371" s="15"/>
      <c r="Y371" s="15"/>
      <c r="Z371" s="15"/>
    </row>
    <row r="372" spans="1:26" ht="45" customHeight="1">
      <c r="A372" s="7"/>
      <c r="B372" s="19"/>
      <c r="C372" s="19"/>
      <c r="D372" s="95">
        <v>362</v>
      </c>
      <c r="E372" s="88" t="s">
        <v>33</v>
      </c>
      <c r="F372" s="89" t="s">
        <v>38</v>
      </c>
      <c r="G372" s="90" t="s">
        <v>37</v>
      </c>
      <c r="H372" s="90" t="s">
        <v>36</v>
      </c>
      <c r="I372" s="91" t="s">
        <v>392</v>
      </c>
      <c r="J372" s="92">
        <v>0</v>
      </c>
      <c r="K372" s="93">
        <v>0</v>
      </c>
      <c r="L372" s="93">
        <v>5</v>
      </c>
      <c r="M372" s="93">
        <v>15</v>
      </c>
      <c r="N372" s="94">
        <f>ROUND((J372+K372+L372+M372)/4,0)</f>
        <v>5</v>
      </c>
      <c r="O372" s="94">
        <f>N372</f>
        <v>5</v>
      </c>
      <c r="P372" s="23">
        <f>N372</f>
        <v>5</v>
      </c>
      <c r="Q372" s="15"/>
      <c r="R372" s="3"/>
      <c r="S372" s="15"/>
      <c r="T372" s="15"/>
      <c r="W372" s="15"/>
      <c r="X372" s="15"/>
      <c r="Y372" s="15"/>
      <c r="Z372" s="15"/>
    </row>
    <row r="373" spans="1:26" ht="45" customHeight="1">
      <c r="A373" s="7"/>
      <c r="B373" s="19"/>
      <c r="C373" s="19"/>
      <c r="D373" s="95">
        <v>363</v>
      </c>
      <c r="E373" s="88" t="s">
        <v>33</v>
      </c>
      <c r="F373" s="89" t="s">
        <v>38</v>
      </c>
      <c r="G373" s="90" t="s">
        <v>37</v>
      </c>
      <c r="H373" s="90" t="s">
        <v>39</v>
      </c>
      <c r="I373" s="91" t="s">
        <v>392</v>
      </c>
      <c r="J373" s="92">
        <v>11</v>
      </c>
      <c r="K373" s="93">
        <v>11</v>
      </c>
      <c r="L373" s="93">
        <v>19</v>
      </c>
      <c r="M373" s="93">
        <v>36</v>
      </c>
      <c r="N373" s="94">
        <f t="shared" si="17"/>
        <v>19</v>
      </c>
      <c r="O373" s="94">
        <f t="shared" si="15"/>
        <v>19</v>
      </c>
      <c r="P373" s="23">
        <f t="shared" si="16"/>
        <v>19</v>
      </c>
      <c r="Q373" s="15"/>
      <c r="R373" s="3"/>
      <c r="S373" s="15"/>
      <c r="T373" s="15"/>
      <c r="W373" s="15"/>
      <c r="X373" s="15"/>
      <c r="Y373" s="15"/>
      <c r="Z373" s="15"/>
    </row>
    <row r="374" spans="1:26" ht="46.5" customHeight="1">
      <c r="A374" s="7"/>
      <c r="B374" s="19" t="s">
        <v>31</v>
      </c>
      <c r="C374" s="19" t="s">
        <v>32</v>
      </c>
      <c r="D374" s="95">
        <v>364</v>
      </c>
      <c r="E374" s="88" t="s">
        <v>33</v>
      </c>
      <c r="F374" s="89" t="s">
        <v>38</v>
      </c>
      <c r="G374" s="90" t="s">
        <v>35</v>
      </c>
      <c r="H374" s="90" t="s">
        <v>36</v>
      </c>
      <c r="I374" s="91" t="s">
        <v>392</v>
      </c>
      <c r="J374" s="92">
        <v>16</v>
      </c>
      <c r="K374" s="93">
        <v>16</v>
      </c>
      <c r="L374" s="93">
        <v>16</v>
      </c>
      <c r="M374" s="93">
        <v>16</v>
      </c>
      <c r="N374" s="94">
        <f t="shared" si="17"/>
        <v>16</v>
      </c>
      <c r="O374" s="94">
        <f t="shared" si="15"/>
        <v>16</v>
      </c>
      <c r="P374" s="23">
        <f t="shared" si="16"/>
        <v>16</v>
      </c>
      <c r="Q374" s="15"/>
      <c r="R374" s="3"/>
      <c r="S374" s="15"/>
      <c r="T374" s="15"/>
      <c r="W374" s="15"/>
      <c r="X374" s="15"/>
      <c r="Y374" s="15"/>
      <c r="Z374" s="15"/>
    </row>
    <row r="375" spans="4:26" ht="45" customHeight="1">
      <c r="D375" s="95">
        <v>365</v>
      </c>
      <c r="E375" s="88" t="s">
        <v>196</v>
      </c>
      <c r="F375" s="89" t="s">
        <v>38</v>
      </c>
      <c r="G375" s="90" t="s">
        <v>206</v>
      </c>
      <c r="H375" s="90" t="s">
        <v>39</v>
      </c>
      <c r="I375" s="91" t="s">
        <v>420</v>
      </c>
      <c r="J375" s="92">
        <v>13</v>
      </c>
      <c r="K375" s="93">
        <v>12</v>
      </c>
      <c r="L375" s="93">
        <v>15</v>
      </c>
      <c r="M375" s="93">
        <v>24</v>
      </c>
      <c r="N375" s="94">
        <f t="shared" si="17"/>
        <v>16</v>
      </c>
      <c r="O375" s="94">
        <f t="shared" si="15"/>
        <v>16</v>
      </c>
      <c r="P375" s="23">
        <f t="shared" si="16"/>
        <v>16</v>
      </c>
      <c r="Q375" s="15"/>
      <c r="R375" s="3"/>
      <c r="S375" s="15"/>
      <c r="T375" s="15"/>
      <c r="W375" s="15"/>
      <c r="X375" s="15"/>
      <c r="Y375" s="15"/>
      <c r="Z375" s="15"/>
    </row>
    <row r="376" spans="4:26" ht="45" customHeight="1">
      <c r="D376" s="95">
        <v>366</v>
      </c>
      <c r="E376" s="88" t="s">
        <v>33</v>
      </c>
      <c r="F376" s="89" t="s">
        <v>38</v>
      </c>
      <c r="G376" s="90" t="s">
        <v>270</v>
      </c>
      <c r="H376" s="90" t="s">
        <v>39</v>
      </c>
      <c r="I376" s="91" t="s">
        <v>420</v>
      </c>
      <c r="J376" s="92">
        <v>24</v>
      </c>
      <c r="K376" s="93">
        <v>22</v>
      </c>
      <c r="L376" s="93">
        <v>22</v>
      </c>
      <c r="M376" s="93">
        <v>22</v>
      </c>
      <c r="N376" s="94">
        <f t="shared" si="17"/>
        <v>23</v>
      </c>
      <c r="O376" s="94">
        <f t="shared" si="15"/>
        <v>23</v>
      </c>
      <c r="P376" s="23">
        <f t="shared" si="16"/>
        <v>23</v>
      </c>
      <c r="Q376" s="15"/>
      <c r="R376" s="3"/>
      <c r="S376" s="15"/>
      <c r="T376" s="15"/>
      <c r="W376" s="15"/>
      <c r="X376" s="15"/>
      <c r="Y376" s="15"/>
      <c r="Z376" s="15"/>
    </row>
    <row r="377" spans="4:26" ht="45" customHeight="1">
      <c r="D377" s="95">
        <v>367</v>
      </c>
      <c r="E377" s="88" t="s">
        <v>33</v>
      </c>
      <c r="F377" s="89" t="s">
        <v>38</v>
      </c>
      <c r="G377" s="90" t="s">
        <v>173</v>
      </c>
      <c r="H377" s="90" t="s">
        <v>39</v>
      </c>
      <c r="I377" s="91" t="s">
        <v>420</v>
      </c>
      <c r="J377" s="92">
        <v>16</v>
      </c>
      <c r="K377" s="93">
        <v>14</v>
      </c>
      <c r="L377" s="93">
        <v>15</v>
      </c>
      <c r="M377" s="93">
        <v>26</v>
      </c>
      <c r="N377" s="94">
        <f t="shared" si="17"/>
        <v>18</v>
      </c>
      <c r="O377" s="94">
        <f t="shared" si="15"/>
        <v>18</v>
      </c>
      <c r="P377" s="23">
        <f t="shared" si="16"/>
        <v>18</v>
      </c>
      <c r="Q377" s="15"/>
      <c r="R377" s="3"/>
      <c r="S377" s="15"/>
      <c r="T377" s="15"/>
      <c r="W377" s="15"/>
      <c r="X377" s="15"/>
      <c r="Y377" s="15"/>
      <c r="Z377" s="15"/>
    </row>
    <row r="378" spans="4:26" ht="45" customHeight="1">
      <c r="D378" s="95">
        <v>368</v>
      </c>
      <c r="E378" s="88" t="s">
        <v>33</v>
      </c>
      <c r="F378" s="89" t="s">
        <v>38</v>
      </c>
      <c r="G378" s="90" t="s">
        <v>430</v>
      </c>
      <c r="H378" s="90" t="s">
        <v>39</v>
      </c>
      <c r="I378" s="91" t="s">
        <v>396</v>
      </c>
      <c r="J378" s="92">
        <v>5</v>
      </c>
      <c r="K378" s="93">
        <v>5</v>
      </c>
      <c r="L378" s="93">
        <v>7</v>
      </c>
      <c r="M378" s="93">
        <v>13</v>
      </c>
      <c r="N378" s="94">
        <f t="shared" si="17"/>
        <v>8</v>
      </c>
      <c r="O378" s="94">
        <f aca="true" t="shared" si="18" ref="O378:O396">N378</f>
        <v>8</v>
      </c>
      <c r="P378" s="23">
        <f aca="true" t="shared" si="19" ref="P378:P396">N378</f>
        <v>8</v>
      </c>
      <c r="Q378" s="15"/>
      <c r="R378" s="3"/>
      <c r="S378" s="15"/>
      <c r="T378" s="15"/>
      <c r="W378" s="15"/>
      <c r="X378" s="15"/>
      <c r="Y378" s="15"/>
      <c r="Z378" s="15"/>
    </row>
    <row r="379" spans="4:26" ht="45" customHeight="1">
      <c r="D379" s="95">
        <v>369</v>
      </c>
      <c r="E379" s="88" t="s">
        <v>33</v>
      </c>
      <c r="F379" s="89" t="s">
        <v>34</v>
      </c>
      <c r="G379" s="90" t="s">
        <v>130</v>
      </c>
      <c r="H379" s="90" t="s">
        <v>36</v>
      </c>
      <c r="I379" s="91" t="s">
        <v>396</v>
      </c>
      <c r="J379" s="92">
        <v>23</v>
      </c>
      <c r="K379" s="93">
        <v>22</v>
      </c>
      <c r="L379" s="93">
        <v>22</v>
      </c>
      <c r="M379" s="93">
        <v>37</v>
      </c>
      <c r="N379" s="94">
        <f t="shared" si="17"/>
        <v>26</v>
      </c>
      <c r="O379" s="94">
        <f t="shared" si="18"/>
        <v>26</v>
      </c>
      <c r="P379" s="23">
        <f t="shared" si="19"/>
        <v>26</v>
      </c>
      <c r="Q379" s="15"/>
      <c r="R379" s="3"/>
      <c r="S379" s="15"/>
      <c r="T379" s="15"/>
      <c r="W379" s="15"/>
      <c r="X379" s="15"/>
      <c r="Y379" s="15"/>
      <c r="Z379" s="15"/>
    </row>
    <row r="380" spans="4:26" ht="45" customHeight="1">
      <c r="D380" s="95">
        <v>370</v>
      </c>
      <c r="E380" s="88" t="s">
        <v>33</v>
      </c>
      <c r="F380" s="89" t="s">
        <v>34</v>
      </c>
      <c r="G380" s="90" t="s">
        <v>98</v>
      </c>
      <c r="H380" s="90" t="s">
        <v>36</v>
      </c>
      <c r="I380" s="91" t="s">
        <v>396</v>
      </c>
      <c r="J380" s="92">
        <v>14</v>
      </c>
      <c r="K380" s="93">
        <v>14</v>
      </c>
      <c r="L380" s="93">
        <v>14</v>
      </c>
      <c r="M380" s="93">
        <v>25</v>
      </c>
      <c r="N380" s="94">
        <f t="shared" si="17"/>
        <v>17</v>
      </c>
      <c r="O380" s="94">
        <f t="shared" si="18"/>
        <v>17</v>
      </c>
      <c r="P380" s="23">
        <f t="shared" si="19"/>
        <v>17</v>
      </c>
      <c r="Q380" s="15"/>
      <c r="R380" s="3"/>
      <c r="S380" s="15"/>
      <c r="T380" s="15"/>
      <c r="W380" s="15"/>
      <c r="X380" s="15"/>
      <c r="Y380" s="15"/>
      <c r="Z380" s="15"/>
    </row>
    <row r="381" spans="4:26" ht="45" customHeight="1">
      <c r="D381" s="95">
        <v>371</v>
      </c>
      <c r="E381" s="88" t="s">
        <v>33</v>
      </c>
      <c r="F381" s="89" t="s">
        <v>34</v>
      </c>
      <c r="G381" s="90" t="s">
        <v>85</v>
      </c>
      <c r="H381" s="90" t="s">
        <v>36</v>
      </c>
      <c r="I381" s="91" t="s">
        <v>396</v>
      </c>
      <c r="J381" s="92">
        <v>15</v>
      </c>
      <c r="K381" s="93">
        <v>14</v>
      </c>
      <c r="L381" s="93">
        <v>14</v>
      </c>
      <c r="M381" s="93">
        <v>14</v>
      </c>
      <c r="N381" s="94">
        <f t="shared" si="17"/>
        <v>14</v>
      </c>
      <c r="O381" s="94">
        <f t="shared" si="18"/>
        <v>14</v>
      </c>
      <c r="P381" s="23">
        <f t="shared" si="19"/>
        <v>14</v>
      </c>
      <c r="Q381" s="15"/>
      <c r="R381" s="3"/>
      <c r="S381" s="15"/>
      <c r="T381" s="15"/>
      <c r="W381" s="15"/>
      <c r="X381" s="15"/>
      <c r="Y381" s="15"/>
      <c r="Z381" s="15"/>
    </row>
    <row r="382" spans="4:26" ht="45" customHeight="1">
      <c r="D382" s="95">
        <v>372</v>
      </c>
      <c r="E382" s="88" t="s">
        <v>33</v>
      </c>
      <c r="F382" s="89" t="s">
        <v>34</v>
      </c>
      <c r="G382" s="90" t="s">
        <v>37</v>
      </c>
      <c r="H382" s="90" t="s">
        <v>36</v>
      </c>
      <c r="I382" s="91" t="s">
        <v>396</v>
      </c>
      <c r="J382" s="92">
        <v>18</v>
      </c>
      <c r="K382" s="93">
        <v>17</v>
      </c>
      <c r="L382" s="93">
        <v>16</v>
      </c>
      <c r="M382" s="93">
        <v>28</v>
      </c>
      <c r="N382" s="94">
        <v>20</v>
      </c>
      <c r="O382" s="94">
        <f t="shared" si="18"/>
        <v>20</v>
      </c>
      <c r="P382" s="23">
        <f t="shared" si="19"/>
        <v>20</v>
      </c>
      <c r="Q382" s="15"/>
      <c r="R382" s="3"/>
      <c r="S382" s="15"/>
      <c r="T382" s="15"/>
      <c r="V382" s="96"/>
      <c r="W382" s="15"/>
      <c r="X382" s="15"/>
      <c r="Y382" s="15"/>
      <c r="Z382" s="15"/>
    </row>
    <row r="383" spans="4:26" ht="45" customHeight="1">
      <c r="D383" s="95">
        <v>373</v>
      </c>
      <c r="E383" s="88" t="s">
        <v>196</v>
      </c>
      <c r="F383" s="89" t="s">
        <v>38</v>
      </c>
      <c r="G383" s="90" t="s">
        <v>202</v>
      </c>
      <c r="H383" s="90" t="s">
        <v>39</v>
      </c>
      <c r="I383" s="91" t="s">
        <v>396</v>
      </c>
      <c r="J383" s="92">
        <v>20</v>
      </c>
      <c r="K383" s="93">
        <v>19</v>
      </c>
      <c r="L383" s="93">
        <v>25</v>
      </c>
      <c r="M383" s="93">
        <v>39</v>
      </c>
      <c r="N383" s="94">
        <f t="shared" si="17"/>
        <v>26</v>
      </c>
      <c r="O383" s="94">
        <f t="shared" si="18"/>
        <v>26</v>
      </c>
      <c r="P383" s="23">
        <f t="shared" si="19"/>
        <v>26</v>
      </c>
      <c r="Q383" s="15"/>
      <c r="R383" s="3"/>
      <c r="S383" s="15"/>
      <c r="T383" s="15"/>
      <c r="W383" s="15"/>
      <c r="X383" s="15"/>
      <c r="Y383" s="15"/>
      <c r="Z383" s="15"/>
    </row>
    <row r="384" spans="4:26" ht="45" customHeight="1">
      <c r="D384" s="95">
        <v>374</v>
      </c>
      <c r="E384" s="88" t="s">
        <v>33</v>
      </c>
      <c r="F384" s="89" t="s">
        <v>38</v>
      </c>
      <c r="G384" s="90" t="s">
        <v>270</v>
      </c>
      <c r="H384" s="90" t="s">
        <v>39</v>
      </c>
      <c r="I384" s="91" t="s">
        <v>394</v>
      </c>
      <c r="J384" s="92">
        <v>29</v>
      </c>
      <c r="K384" s="93">
        <v>29</v>
      </c>
      <c r="L384" s="93">
        <v>37</v>
      </c>
      <c r="M384" s="93">
        <v>56</v>
      </c>
      <c r="N384" s="94">
        <f t="shared" si="17"/>
        <v>38</v>
      </c>
      <c r="O384" s="94">
        <f t="shared" si="18"/>
        <v>38</v>
      </c>
      <c r="P384" s="23">
        <f t="shared" si="19"/>
        <v>38</v>
      </c>
      <c r="Q384" s="15"/>
      <c r="R384" s="3"/>
      <c r="S384" s="15"/>
      <c r="T384" s="15"/>
      <c r="W384" s="15"/>
      <c r="X384" s="15"/>
      <c r="Y384" s="15"/>
      <c r="Z384" s="15"/>
    </row>
    <row r="385" spans="4:26" ht="45" customHeight="1">
      <c r="D385" s="95">
        <v>375</v>
      </c>
      <c r="E385" s="88" t="s">
        <v>33</v>
      </c>
      <c r="F385" s="89" t="s">
        <v>34</v>
      </c>
      <c r="G385" s="90" t="s">
        <v>270</v>
      </c>
      <c r="H385" s="90" t="s">
        <v>36</v>
      </c>
      <c r="I385" s="91" t="s">
        <v>394</v>
      </c>
      <c r="J385" s="92">
        <v>14</v>
      </c>
      <c r="K385" s="93">
        <v>14</v>
      </c>
      <c r="L385" s="93">
        <v>19</v>
      </c>
      <c r="M385" s="93">
        <v>29</v>
      </c>
      <c r="N385" s="94">
        <f t="shared" si="17"/>
        <v>19</v>
      </c>
      <c r="O385" s="94">
        <f t="shared" si="18"/>
        <v>19</v>
      </c>
      <c r="P385" s="23">
        <f t="shared" si="19"/>
        <v>19</v>
      </c>
      <c r="Q385" s="15"/>
      <c r="R385" s="3"/>
      <c r="S385" s="15"/>
      <c r="T385" s="15"/>
      <c r="W385" s="15"/>
      <c r="X385" s="15"/>
      <c r="Y385" s="15"/>
      <c r="Z385" s="15"/>
    </row>
    <row r="386" spans="4:16" ht="45">
      <c r="D386" s="95">
        <v>376</v>
      </c>
      <c r="E386" s="88" t="s">
        <v>33</v>
      </c>
      <c r="F386" s="89" t="s">
        <v>34</v>
      </c>
      <c r="G386" s="90" t="s">
        <v>37</v>
      </c>
      <c r="H386" s="90" t="s">
        <v>36</v>
      </c>
      <c r="I386" s="91" t="s">
        <v>400</v>
      </c>
      <c r="J386" s="92">
        <v>0</v>
      </c>
      <c r="K386" s="93">
        <v>0</v>
      </c>
      <c r="L386" s="93">
        <v>0</v>
      </c>
      <c r="M386" s="93">
        <v>0</v>
      </c>
      <c r="N386" s="94">
        <f t="shared" si="17"/>
        <v>0</v>
      </c>
      <c r="O386" s="94">
        <v>4</v>
      </c>
      <c r="P386" s="23">
        <v>15</v>
      </c>
    </row>
    <row r="387" spans="4:16" ht="45">
      <c r="D387" s="95">
        <v>377</v>
      </c>
      <c r="E387" s="88" t="s">
        <v>546</v>
      </c>
      <c r="F387" s="89" t="s">
        <v>38</v>
      </c>
      <c r="G387" s="90" t="s">
        <v>206</v>
      </c>
      <c r="H387" s="90" t="s">
        <v>39</v>
      </c>
      <c r="I387" s="91" t="s">
        <v>400</v>
      </c>
      <c r="J387" s="92">
        <v>0</v>
      </c>
      <c r="K387" s="93">
        <v>0</v>
      </c>
      <c r="L387" s="93">
        <v>8</v>
      </c>
      <c r="M387" s="93">
        <v>25</v>
      </c>
      <c r="N387" s="94">
        <f t="shared" si="17"/>
        <v>8</v>
      </c>
      <c r="O387" s="94">
        <v>25</v>
      </c>
      <c r="P387" s="23">
        <v>20</v>
      </c>
    </row>
    <row r="388" spans="4:16" ht="45">
      <c r="D388" s="95">
        <v>378</v>
      </c>
      <c r="E388" s="88" t="s">
        <v>546</v>
      </c>
      <c r="F388" s="89" t="s">
        <v>38</v>
      </c>
      <c r="G388" s="90" t="s">
        <v>269</v>
      </c>
      <c r="H388" s="90" t="s">
        <v>39</v>
      </c>
      <c r="I388" s="91" t="s">
        <v>400</v>
      </c>
      <c r="J388" s="92">
        <v>0</v>
      </c>
      <c r="K388" s="93">
        <v>0</v>
      </c>
      <c r="L388" s="93">
        <v>0</v>
      </c>
      <c r="M388" s="93">
        <v>0</v>
      </c>
      <c r="N388" s="94">
        <f t="shared" si="17"/>
        <v>0</v>
      </c>
      <c r="O388" s="94">
        <v>6</v>
      </c>
      <c r="P388" s="23">
        <v>25</v>
      </c>
    </row>
    <row r="389" spans="4:22" ht="45">
      <c r="D389" s="95">
        <v>379</v>
      </c>
      <c r="E389" s="88" t="s">
        <v>547</v>
      </c>
      <c r="F389" s="89" t="s">
        <v>38</v>
      </c>
      <c r="G389" s="90" t="s">
        <v>37</v>
      </c>
      <c r="H389" s="90" t="s">
        <v>39</v>
      </c>
      <c r="I389" s="91" t="s">
        <v>426</v>
      </c>
      <c r="J389" s="92">
        <v>25</v>
      </c>
      <c r="K389" s="93">
        <v>25</v>
      </c>
      <c r="L389" s="93">
        <v>47</v>
      </c>
      <c r="M389" s="93">
        <v>49</v>
      </c>
      <c r="N389" s="94">
        <f t="shared" si="17"/>
        <v>37</v>
      </c>
      <c r="O389" s="94">
        <f t="shared" si="18"/>
        <v>37</v>
      </c>
      <c r="P389" s="23">
        <f t="shared" si="19"/>
        <v>37</v>
      </c>
      <c r="Q389" s="15" t="s">
        <v>548</v>
      </c>
      <c r="R389" s="15" t="s">
        <v>549</v>
      </c>
      <c r="V389" s="96"/>
    </row>
    <row r="390" spans="4:18" ht="45">
      <c r="D390" s="95">
        <v>380</v>
      </c>
      <c r="E390" s="88" t="s">
        <v>547</v>
      </c>
      <c r="F390" s="89" t="s">
        <v>34</v>
      </c>
      <c r="G390" s="90" t="s">
        <v>37</v>
      </c>
      <c r="H390" s="90" t="s">
        <v>36</v>
      </c>
      <c r="I390" s="91" t="s">
        <v>426</v>
      </c>
      <c r="J390" s="92">
        <v>30</v>
      </c>
      <c r="K390" s="93">
        <v>30</v>
      </c>
      <c r="L390" s="93">
        <v>42</v>
      </c>
      <c r="M390" s="93">
        <v>45</v>
      </c>
      <c r="N390" s="94">
        <f t="shared" si="17"/>
        <v>37</v>
      </c>
      <c r="O390" s="94">
        <f t="shared" si="18"/>
        <v>37</v>
      </c>
      <c r="P390" s="23">
        <f t="shared" si="19"/>
        <v>37</v>
      </c>
      <c r="Q390" s="15" t="s">
        <v>548</v>
      </c>
      <c r="R390" s="15" t="s">
        <v>553</v>
      </c>
    </row>
    <row r="391" spans="4:18" ht="45">
      <c r="D391" s="95">
        <v>381</v>
      </c>
      <c r="E391" s="88" t="s">
        <v>546</v>
      </c>
      <c r="F391" s="89" t="s">
        <v>38</v>
      </c>
      <c r="G391" s="90" t="s">
        <v>248</v>
      </c>
      <c r="H391" s="90" t="s">
        <v>39</v>
      </c>
      <c r="I391" s="91" t="s">
        <v>408</v>
      </c>
      <c r="J391" s="92">
        <v>21</v>
      </c>
      <c r="K391" s="93">
        <v>21</v>
      </c>
      <c r="L391" s="93">
        <v>46</v>
      </c>
      <c r="M391" s="93">
        <v>46</v>
      </c>
      <c r="N391" s="94">
        <f t="shared" si="17"/>
        <v>34</v>
      </c>
      <c r="O391" s="94">
        <f t="shared" si="18"/>
        <v>34</v>
      </c>
      <c r="P391" s="23">
        <f t="shared" si="19"/>
        <v>34</v>
      </c>
      <c r="Q391" s="1" t="s">
        <v>548</v>
      </c>
      <c r="R391" s="1" t="s">
        <v>551</v>
      </c>
    </row>
    <row r="392" spans="4:18" ht="45">
      <c r="D392" s="95">
        <v>382</v>
      </c>
      <c r="E392" s="88" t="s">
        <v>546</v>
      </c>
      <c r="F392" s="89" t="s">
        <v>38</v>
      </c>
      <c r="G392" s="90" t="s">
        <v>550</v>
      </c>
      <c r="H392" s="90" t="s">
        <v>39</v>
      </c>
      <c r="I392" s="91" t="s">
        <v>408</v>
      </c>
      <c r="J392" s="92">
        <v>18</v>
      </c>
      <c r="K392" s="93">
        <v>18</v>
      </c>
      <c r="L392" s="93">
        <v>18</v>
      </c>
      <c r="M392" s="93">
        <v>18</v>
      </c>
      <c r="N392" s="94">
        <f>ROUND((J392+K392+L392+M392)/4,0)</f>
        <v>18</v>
      </c>
      <c r="O392" s="94">
        <f t="shared" si="18"/>
        <v>18</v>
      </c>
      <c r="P392" s="23">
        <f t="shared" si="19"/>
        <v>18</v>
      </c>
      <c r="Q392" s="1" t="s">
        <v>548</v>
      </c>
      <c r="R392" s="1" t="s">
        <v>551</v>
      </c>
    </row>
    <row r="393" spans="2:18" ht="45">
      <c r="B393" s="85"/>
      <c r="C393" s="86"/>
      <c r="D393" s="95">
        <v>383</v>
      </c>
      <c r="E393" s="88" t="s">
        <v>547</v>
      </c>
      <c r="F393" s="89" t="s">
        <v>38</v>
      </c>
      <c r="G393" s="90" t="s">
        <v>213</v>
      </c>
      <c r="H393" s="90" t="s">
        <v>39</v>
      </c>
      <c r="I393" s="91" t="s">
        <v>427</v>
      </c>
      <c r="J393" s="92">
        <v>25</v>
      </c>
      <c r="K393" s="93">
        <v>25</v>
      </c>
      <c r="L393" s="93">
        <v>33</v>
      </c>
      <c r="M393" s="93">
        <v>50</v>
      </c>
      <c r="N393" s="94">
        <f>ROUND((J393+K393+L393+M393)/4,0)</f>
        <v>33</v>
      </c>
      <c r="O393" s="94">
        <f t="shared" si="18"/>
        <v>33</v>
      </c>
      <c r="P393" s="23">
        <f t="shared" si="19"/>
        <v>33</v>
      </c>
      <c r="Q393" s="15" t="s">
        <v>548</v>
      </c>
      <c r="R393" s="75" t="s">
        <v>554</v>
      </c>
    </row>
    <row r="394" spans="4:18" ht="56.25">
      <c r="D394" s="95">
        <v>384</v>
      </c>
      <c r="E394" s="88" t="s">
        <v>546</v>
      </c>
      <c r="F394" s="89" t="s">
        <v>34</v>
      </c>
      <c r="G394" s="90" t="s">
        <v>552</v>
      </c>
      <c r="H394" s="90" t="s">
        <v>39</v>
      </c>
      <c r="I394" s="91" t="s">
        <v>422</v>
      </c>
      <c r="J394" s="92">
        <v>26</v>
      </c>
      <c r="K394" s="93">
        <v>26</v>
      </c>
      <c r="L394" s="93">
        <v>0</v>
      </c>
      <c r="M394" s="93">
        <v>0</v>
      </c>
      <c r="N394" s="94">
        <f>ROUND((J394+K394+L394+M394)/4,0)</f>
        <v>13</v>
      </c>
      <c r="O394" s="94">
        <f t="shared" si="18"/>
        <v>13</v>
      </c>
      <c r="P394" s="23">
        <f t="shared" si="19"/>
        <v>13</v>
      </c>
      <c r="Q394" s="15"/>
      <c r="R394" s="3"/>
    </row>
    <row r="395" spans="4:18" ht="45">
      <c r="D395" s="95">
        <v>385</v>
      </c>
      <c r="E395" s="88" t="s">
        <v>547</v>
      </c>
      <c r="F395" s="89" t="s">
        <v>34</v>
      </c>
      <c r="G395" s="90" t="s">
        <v>608</v>
      </c>
      <c r="H395" s="90" t="s">
        <v>36</v>
      </c>
      <c r="I395" s="91" t="s">
        <v>426</v>
      </c>
      <c r="J395" s="92">
        <v>0</v>
      </c>
      <c r="K395" s="93">
        <v>0</v>
      </c>
      <c r="L395" s="93">
        <v>5</v>
      </c>
      <c r="M395" s="93">
        <v>15</v>
      </c>
      <c r="N395" s="94">
        <f>ROUND((J395+K395+L395+M395)/4,0)</f>
        <v>5</v>
      </c>
      <c r="O395" s="94">
        <f t="shared" si="18"/>
        <v>5</v>
      </c>
      <c r="P395" s="23">
        <f t="shared" si="19"/>
        <v>5</v>
      </c>
      <c r="Q395" s="15"/>
      <c r="R395" s="3"/>
    </row>
    <row r="396" spans="2:16" ht="45">
      <c r="B396" s="234"/>
      <c r="C396" s="234"/>
      <c r="D396" s="95">
        <v>386</v>
      </c>
      <c r="E396" s="88" t="s">
        <v>196</v>
      </c>
      <c r="F396" s="89" t="s">
        <v>38</v>
      </c>
      <c r="G396" s="90" t="s">
        <v>641</v>
      </c>
      <c r="H396" s="90" t="s">
        <v>39</v>
      </c>
      <c r="I396" s="91" t="s">
        <v>397</v>
      </c>
      <c r="J396" s="92">
        <v>0</v>
      </c>
      <c r="K396" s="93">
        <v>0</v>
      </c>
      <c r="L396" s="93">
        <v>8</v>
      </c>
      <c r="M396" s="93">
        <v>25</v>
      </c>
      <c r="N396" s="94">
        <f>ROUND((J396+K396+L396+M396)/4,0)</f>
        <v>8</v>
      </c>
      <c r="O396" s="94">
        <f t="shared" si="18"/>
        <v>8</v>
      </c>
      <c r="P396" s="23">
        <f t="shared" si="19"/>
        <v>8</v>
      </c>
    </row>
    <row r="397" spans="4:16" ht="15">
      <c r="D397" s="105"/>
      <c r="E397" s="98"/>
      <c r="F397" s="98"/>
      <c r="G397" s="98"/>
      <c r="H397" s="98"/>
      <c r="I397" s="98"/>
      <c r="J397" s="106"/>
      <c r="K397" s="106"/>
      <c r="L397" s="106"/>
      <c r="M397" s="106"/>
      <c r="N397" s="107"/>
      <c r="O397" s="107"/>
      <c r="P397" s="233"/>
    </row>
    <row r="398" spans="4:16" ht="15">
      <c r="D398" s="105"/>
      <c r="E398" s="98"/>
      <c r="F398" s="98"/>
      <c r="G398" s="98"/>
      <c r="H398" s="98"/>
      <c r="I398" s="98"/>
      <c r="J398" s="106"/>
      <c r="K398" s="106"/>
      <c r="L398" s="106"/>
      <c r="M398" s="106"/>
      <c r="N398" s="107"/>
      <c r="O398" s="107"/>
      <c r="P398" s="233"/>
    </row>
    <row r="399" spans="4:16" ht="15">
      <c r="D399" s="108"/>
      <c r="E399" s="109"/>
      <c r="F399" s="109"/>
      <c r="G399" s="109" t="s">
        <v>282</v>
      </c>
      <c r="H399" s="109"/>
      <c r="I399" s="109"/>
      <c r="J399" s="109"/>
      <c r="K399" s="109"/>
      <c r="L399" s="109"/>
      <c r="M399" s="109"/>
      <c r="N399" s="109" t="s">
        <v>283</v>
      </c>
      <c r="O399" s="110"/>
      <c r="P399" s="110"/>
    </row>
    <row r="400" spans="4:16" ht="15">
      <c r="D400" s="108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10"/>
      <c r="P400" s="110"/>
    </row>
    <row r="401" spans="5:16" ht="15"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2"/>
      <c r="P401" s="112"/>
    </row>
    <row r="402" spans="5:21" ht="15">
      <c r="E402" s="111"/>
      <c r="F402" s="111"/>
      <c r="G402" s="111"/>
      <c r="H402" s="111"/>
      <c r="I402" s="111"/>
      <c r="J402" s="111">
        <f>SUBTOTAL(9,J11:J396)</f>
        <v>18371</v>
      </c>
      <c r="K402" s="111">
        <f aca="true" t="shared" si="20" ref="K402:P402">SUBTOTAL(9,K11:K396)</f>
        <v>17927</v>
      </c>
      <c r="L402" s="111">
        <f t="shared" si="20"/>
        <v>15400</v>
      </c>
      <c r="M402" s="111">
        <f t="shared" si="20"/>
        <v>18881</v>
      </c>
      <c r="N402" s="111">
        <f t="shared" si="20"/>
        <v>17678</v>
      </c>
      <c r="O402" s="111">
        <f t="shared" si="20"/>
        <v>17598</v>
      </c>
      <c r="P402" s="111">
        <f t="shared" si="20"/>
        <v>17537</v>
      </c>
      <c r="Q402" s="9">
        <f>SUBTOTAL(9,Q11:Q395)</f>
        <v>0</v>
      </c>
      <c r="R402" s="9">
        <f>SUBTOTAL(9,R11:R395)</f>
        <v>0</v>
      </c>
      <c r="S402" s="9">
        <f>SUBTOTAL(9,S11:S395)</f>
        <v>0</v>
      </c>
      <c r="T402" s="9">
        <f>SUBTOTAL(9,T11:T395)</f>
        <v>0</v>
      </c>
      <c r="U402" s="9">
        <f>SUBTOTAL(9,U11:U395)</f>
        <v>111</v>
      </c>
    </row>
    <row r="407" ht="8.25" customHeight="1"/>
  </sheetData>
  <sheetProtection/>
  <autoFilter ref="A9:R396"/>
  <mergeCells count="8">
    <mergeCell ref="E7:P7"/>
    <mergeCell ref="A9:A10"/>
    <mergeCell ref="D9:D10"/>
    <mergeCell ref="E9:E10"/>
    <mergeCell ref="F9:F10"/>
    <mergeCell ref="G9:G10"/>
    <mergeCell ref="H9:H10"/>
    <mergeCell ref="I9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70" zoomScaleSheetLayoutView="70" zoomScalePageLayoutView="0" workbookViewId="0" topLeftCell="A1">
      <pane xSplit="5" ySplit="11" topLeftCell="F24" activePane="bottomRight" state="frozen"/>
      <selection pane="topLeft" activeCell="A3" sqref="A3"/>
      <selection pane="topRight" activeCell="F3" sqref="F3"/>
      <selection pane="bottomLeft" activeCell="A29" sqref="A29"/>
      <selection pane="bottomRight" activeCell="C31" sqref="C31"/>
    </sheetView>
  </sheetViews>
  <sheetFormatPr defaultColWidth="9.140625" defaultRowHeight="15"/>
  <cols>
    <col min="1" max="1" width="5.140625" style="1" customWidth="1"/>
    <col min="2" max="2" width="76.140625" style="1" customWidth="1"/>
    <col min="3" max="3" width="17.57421875" style="1" customWidth="1"/>
    <col min="4" max="4" width="16.421875" style="1" customWidth="1"/>
    <col min="5" max="5" width="17.7109375" style="1" customWidth="1"/>
    <col min="6" max="7" width="0" style="96" hidden="1" customWidth="1"/>
    <col min="8" max="16384" width="9.140625" style="1" customWidth="1"/>
  </cols>
  <sheetData>
    <row r="1" spans="1:5" ht="15.75">
      <c r="A1" s="60"/>
      <c r="C1" s="30" t="s">
        <v>597</v>
      </c>
      <c r="D1" s="2"/>
      <c r="E1" s="2"/>
    </row>
    <row r="2" spans="1:5" ht="34.5" customHeight="1">
      <c r="A2" s="61" t="s">
        <v>2</v>
      </c>
      <c r="C2" s="125" t="s">
        <v>1</v>
      </c>
      <c r="D2" s="124"/>
      <c r="E2" s="124"/>
    </row>
    <row r="3" spans="1:5" ht="28.5" customHeight="1">
      <c r="A3" s="61"/>
      <c r="C3" s="126" t="s">
        <v>3</v>
      </c>
      <c r="D3" s="125"/>
      <c r="E3" s="124"/>
    </row>
    <row r="4" spans="1:5" ht="15.75">
      <c r="A4" s="60"/>
      <c r="C4" s="126" t="s">
        <v>4</v>
      </c>
      <c r="D4" s="124"/>
      <c r="E4" s="124"/>
    </row>
    <row r="5" spans="1:5" ht="15.75">
      <c r="A5" s="60"/>
      <c r="B5" s="60"/>
      <c r="C5" s="125" t="s">
        <v>5</v>
      </c>
      <c r="D5" s="124"/>
      <c r="E5" s="124"/>
    </row>
    <row r="6" spans="1:5" ht="21.75" customHeight="1">
      <c r="A6" s="74"/>
      <c r="B6" s="74"/>
      <c r="C6" s="2"/>
      <c r="D6" s="2"/>
      <c r="E6" s="2"/>
    </row>
    <row r="7" spans="1:5" ht="72.75" customHeight="1">
      <c r="A7" s="361" t="s">
        <v>618</v>
      </c>
      <c r="B7" s="361"/>
      <c r="C7" s="361"/>
      <c r="D7" s="361"/>
      <c r="E7" s="361"/>
    </row>
    <row r="8" spans="1:5" ht="16.5" customHeight="1">
      <c r="A8" s="66"/>
      <c r="B8" s="66"/>
      <c r="C8" s="66"/>
      <c r="D8" s="87"/>
      <c r="E8" s="87"/>
    </row>
    <row r="9" spans="1:5" ht="42" customHeight="1">
      <c r="A9" s="362" t="s">
        <v>6</v>
      </c>
      <c r="B9" s="362" t="s">
        <v>7</v>
      </c>
      <c r="C9" s="367" t="s">
        <v>571</v>
      </c>
      <c r="D9" s="367"/>
      <c r="E9" s="367"/>
    </row>
    <row r="10" spans="1:5" ht="31.5" customHeight="1">
      <c r="A10" s="362"/>
      <c r="B10" s="362"/>
      <c r="C10" s="35" t="s">
        <v>8</v>
      </c>
      <c r="D10" s="35" t="s">
        <v>293</v>
      </c>
      <c r="E10" s="35" t="s">
        <v>617</v>
      </c>
    </row>
    <row r="11" spans="1:7" ht="47.25" customHeight="1">
      <c r="A11" s="43">
        <v>1</v>
      </c>
      <c r="B11" s="57" t="s">
        <v>572</v>
      </c>
      <c r="C11" s="113">
        <v>35729</v>
      </c>
      <c r="D11" s="46">
        <f>C11</f>
        <v>35729</v>
      </c>
      <c r="E11" s="46">
        <f>C11</f>
        <v>35729</v>
      </c>
      <c r="F11" s="97">
        <v>35729</v>
      </c>
      <c r="G11" s="261">
        <f>C11-F11</f>
        <v>0</v>
      </c>
    </row>
    <row r="12" spans="1:7" ht="47.25" customHeight="1">
      <c r="A12" s="43">
        <v>2</v>
      </c>
      <c r="B12" s="69" t="s">
        <v>573</v>
      </c>
      <c r="C12" s="114">
        <v>123280</v>
      </c>
      <c r="D12" s="46">
        <f aca="true" t="shared" si="0" ref="D12:D29">C12</f>
        <v>123280</v>
      </c>
      <c r="E12" s="46">
        <f aca="true" t="shared" si="1" ref="E12:E29">C12</f>
        <v>123280</v>
      </c>
      <c r="F12" s="97">
        <v>115374</v>
      </c>
      <c r="G12" s="261">
        <f aca="true" t="shared" si="2" ref="G12:G30">C12-F12</f>
        <v>7906</v>
      </c>
    </row>
    <row r="13" spans="1:7" ht="47.25" customHeight="1">
      <c r="A13" s="43">
        <v>3</v>
      </c>
      <c r="B13" s="68" t="s">
        <v>574</v>
      </c>
      <c r="C13" s="113">
        <v>115574</v>
      </c>
      <c r="D13" s="46">
        <f t="shared" si="0"/>
        <v>115574</v>
      </c>
      <c r="E13" s="46">
        <f t="shared" si="1"/>
        <v>115574</v>
      </c>
      <c r="F13" s="97">
        <v>115574</v>
      </c>
      <c r="G13" s="261">
        <f t="shared" si="2"/>
        <v>0</v>
      </c>
    </row>
    <row r="14" spans="1:7" ht="47.25" customHeight="1">
      <c r="A14" s="43">
        <v>4</v>
      </c>
      <c r="B14" s="69" t="s">
        <v>575</v>
      </c>
      <c r="C14" s="114">
        <v>47557</v>
      </c>
      <c r="D14" s="46">
        <f t="shared" si="0"/>
        <v>47557</v>
      </c>
      <c r="E14" s="46">
        <f t="shared" si="1"/>
        <v>47557</v>
      </c>
      <c r="F14" s="97">
        <v>43299</v>
      </c>
      <c r="G14" s="261">
        <f t="shared" si="2"/>
        <v>4258</v>
      </c>
    </row>
    <row r="15" spans="1:7" ht="47.25" customHeight="1">
      <c r="A15" s="43">
        <v>5</v>
      </c>
      <c r="B15" s="57" t="s">
        <v>576</v>
      </c>
      <c r="C15" s="113">
        <v>118008</v>
      </c>
      <c r="D15" s="46">
        <v>128094</v>
      </c>
      <c r="E15" s="46">
        <v>128094</v>
      </c>
      <c r="F15" s="97">
        <v>102320</v>
      </c>
      <c r="G15" s="261">
        <f t="shared" si="2"/>
        <v>15688</v>
      </c>
    </row>
    <row r="16" spans="1:7" ht="47.25">
      <c r="A16" s="43">
        <v>6</v>
      </c>
      <c r="B16" s="50" t="s">
        <v>577</v>
      </c>
      <c r="C16" s="46">
        <v>270606</v>
      </c>
      <c r="D16" s="46">
        <f t="shared" si="0"/>
        <v>270606</v>
      </c>
      <c r="E16" s="46">
        <f t="shared" si="1"/>
        <v>270606</v>
      </c>
      <c r="F16" s="97">
        <v>277004</v>
      </c>
      <c r="G16" s="261">
        <f t="shared" si="2"/>
        <v>-6398</v>
      </c>
    </row>
    <row r="17" spans="1:7" ht="47.25">
      <c r="A17" s="43">
        <v>7</v>
      </c>
      <c r="B17" s="50" t="s">
        <v>578</v>
      </c>
      <c r="C17" s="113">
        <v>119639</v>
      </c>
      <c r="D17" s="46">
        <f t="shared" si="0"/>
        <v>119639</v>
      </c>
      <c r="E17" s="46">
        <f t="shared" si="1"/>
        <v>119639</v>
      </c>
      <c r="F17" s="97">
        <v>128435</v>
      </c>
      <c r="G17" s="261">
        <f t="shared" si="2"/>
        <v>-8796</v>
      </c>
    </row>
    <row r="18" spans="1:7" ht="47.25">
      <c r="A18" s="43">
        <v>8</v>
      </c>
      <c r="B18" s="50" t="s">
        <v>579</v>
      </c>
      <c r="C18" s="114">
        <v>32703</v>
      </c>
      <c r="D18" s="46">
        <f t="shared" si="0"/>
        <v>32703</v>
      </c>
      <c r="E18" s="46">
        <f t="shared" si="1"/>
        <v>32703</v>
      </c>
      <c r="F18" s="97">
        <v>24575</v>
      </c>
      <c r="G18" s="261">
        <f t="shared" si="2"/>
        <v>8128</v>
      </c>
    </row>
    <row r="19" spans="1:7" ht="47.25">
      <c r="A19" s="43">
        <v>9</v>
      </c>
      <c r="B19" s="50" t="s">
        <v>580</v>
      </c>
      <c r="C19" s="113">
        <v>50317</v>
      </c>
      <c r="D19" s="46">
        <f t="shared" si="0"/>
        <v>50317</v>
      </c>
      <c r="E19" s="46">
        <f t="shared" si="1"/>
        <v>50317</v>
      </c>
      <c r="F19" s="97">
        <v>49415</v>
      </c>
      <c r="G19" s="261">
        <f t="shared" si="2"/>
        <v>902</v>
      </c>
    </row>
    <row r="20" spans="1:7" ht="47.25">
      <c r="A20" s="43">
        <v>10</v>
      </c>
      <c r="B20" s="50" t="s">
        <v>581</v>
      </c>
      <c r="C20" s="114">
        <v>16540</v>
      </c>
      <c r="D20" s="46">
        <f t="shared" si="0"/>
        <v>16540</v>
      </c>
      <c r="E20" s="46">
        <f t="shared" si="1"/>
        <v>16540</v>
      </c>
      <c r="F20" s="97">
        <v>18340</v>
      </c>
      <c r="G20" s="261">
        <f t="shared" si="2"/>
        <v>-1800</v>
      </c>
    </row>
    <row r="21" spans="1:7" ht="47.25">
      <c r="A21" s="43">
        <v>11</v>
      </c>
      <c r="B21" s="50" t="s">
        <v>582</v>
      </c>
      <c r="C21" s="115">
        <v>33960</v>
      </c>
      <c r="D21" s="46">
        <f t="shared" si="0"/>
        <v>33960</v>
      </c>
      <c r="E21" s="46">
        <f t="shared" si="1"/>
        <v>33960</v>
      </c>
      <c r="F21" s="97">
        <v>29948</v>
      </c>
      <c r="G21" s="261">
        <f t="shared" si="2"/>
        <v>4012</v>
      </c>
    </row>
    <row r="22" spans="1:7" ht="47.25">
      <c r="A22" s="43">
        <v>12</v>
      </c>
      <c r="B22" s="67" t="s">
        <v>583</v>
      </c>
      <c r="C22" s="114">
        <v>55500</v>
      </c>
      <c r="D22" s="46">
        <f t="shared" si="0"/>
        <v>55500</v>
      </c>
      <c r="E22" s="46">
        <f t="shared" si="1"/>
        <v>55500</v>
      </c>
      <c r="F22" s="97">
        <v>58200</v>
      </c>
      <c r="G22" s="261">
        <f t="shared" si="2"/>
        <v>-2700</v>
      </c>
    </row>
    <row r="23" spans="1:7" ht="47.25">
      <c r="A23" s="43">
        <v>13</v>
      </c>
      <c r="B23" s="50" t="s">
        <v>584</v>
      </c>
      <c r="C23" s="113">
        <v>20450</v>
      </c>
      <c r="D23" s="46">
        <f t="shared" si="0"/>
        <v>20450</v>
      </c>
      <c r="E23" s="46">
        <f t="shared" si="1"/>
        <v>20450</v>
      </c>
      <c r="F23" s="97">
        <v>22700</v>
      </c>
      <c r="G23" s="261">
        <f t="shared" si="2"/>
        <v>-2250</v>
      </c>
    </row>
    <row r="24" spans="1:7" ht="47.25">
      <c r="A24" s="43">
        <v>14</v>
      </c>
      <c r="B24" s="67" t="s">
        <v>585</v>
      </c>
      <c r="C24" s="114">
        <v>25000</v>
      </c>
      <c r="D24" s="46">
        <f t="shared" si="0"/>
        <v>25000</v>
      </c>
      <c r="E24" s="46">
        <f t="shared" si="1"/>
        <v>25000</v>
      </c>
      <c r="F24" s="97">
        <v>24660</v>
      </c>
      <c r="G24" s="261">
        <f t="shared" si="2"/>
        <v>340</v>
      </c>
    </row>
    <row r="25" spans="1:7" ht="47.25">
      <c r="A25" s="43">
        <v>15</v>
      </c>
      <c r="B25" s="50" t="s">
        <v>586</v>
      </c>
      <c r="C25" s="113">
        <v>5875</v>
      </c>
      <c r="D25" s="46">
        <f t="shared" si="0"/>
        <v>5875</v>
      </c>
      <c r="E25" s="46">
        <f t="shared" si="1"/>
        <v>5875</v>
      </c>
      <c r="F25" s="97">
        <v>4272</v>
      </c>
      <c r="G25" s="261">
        <f t="shared" si="2"/>
        <v>1603</v>
      </c>
    </row>
    <row r="26" spans="1:7" ht="47.25">
      <c r="A26" s="43">
        <v>16</v>
      </c>
      <c r="B26" s="50" t="s">
        <v>587</v>
      </c>
      <c r="C26" s="114">
        <v>12824</v>
      </c>
      <c r="D26" s="46">
        <f t="shared" si="0"/>
        <v>12824</v>
      </c>
      <c r="E26" s="46">
        <f t="shared" si="1"/>
        <v>12824</v>
      </c>
      <c r="F26" s="97">
        <v>26920</v>
      </c>
      <c r="G26" s="261">
        <f t="shared" si="2"/>
        <v>-14096</v>
      </c>
    </row>
    <row r="27" spans="1:7" ht="47.25">
      <c r="A27" s="43">
        <v>17</v>
      </c>
      <c r="B27" s="50" t="s">
        <v>588</v>
      </c>
      <c r="C27" s="220">
        <f>9200+22000</f>
        <v>31200</v>
      </c>
      <c r="D27" s="46">
        <f t="shared" si="0"/>
        <v>31200</v>
      </c>
      <c r="E27" s="46">
        <f t="shared" si="1"/>
        <v>31200</v>
      </c>
      <c r="F27" s="97">
        <v>9600</v>
      </c>
      <c r="G27" s="261">
        <f>C27-F27</f>
        <v>21600</v>
      </c>
    </row>
    <row r="28" spans="1:7" ht="47.25">
      <c r="A28" s="43">
        <v>18</v>
      </c>
      <c r="B28" s="39" t="s">
        <v>589</v>
      </c>
      <c r="C28" s="115">
        <v>17700</v>
      </c>
      <c r="D28" s="46">
        <f t="shared" si="0"/>
        <v>17700</v>
      </c>
      <c r="E28" s="46">
        <f t="shared" si="1"/>
        <v>17700</v>
      </c>
      <c r="F28" s="97">
        <v>5980</v>
      </c>
      <c r="G28" s="261">
        <f t="shared" si="2"/>
        <v>11720</v>
      </c>
    </row>
    <row r="29" spans="1:7" ht="47.25">
      <c r="A29" s="43">
        <v>19</v>
      </c>
      <c r="B29" s="70" t="s">
        <v>590</v>
      </c>
      <c r="C29" s="114">
        <v>114599</v>
      </c>
      <c r="D29" s="46">
        <f t="shared" si="0"/>
        <v>114599</v>
      </c>
      <c r="E29" s="46">
        <f t="shared" si="1"/>
        <v>114599</v>
      </c>
      <c r="F29" s="97">
        <v>114599</v>
      </c>
      <c r="G29" s="261">
        <f t="shared" si="2"/>
        <v>0</v>
      </c>
    </row>
    <row r="30" spans="1:7" ht="47.25">
      <c r="A30" s="43">
        <v>20</v>
      </c>
      <c r="B30" s="24" t="s">
        <v>570</v>
      </c>
      <c r="C30" s="114">
        <f>10080-1680</f>
        <v>8400</v>
      </c>
      <c r="D30" s="46">
        <f>C30</f>
        <v>8400</v>
      </c>
      <c r="E30" s="46">
        <f>C30</f>
        <v>8400</v>
      </c>
      <c r="F30" s="97">
        <v>8400</v>
      </c>
      <c r="G30" s="261">
        <f t="shared" si="2"/>
        <v>0</v>
      </c>
    </row>
    <row r="31" spans="1:5" ht="15.75">
      <c r="A31" s="116"/>
      <c r="B31" s="117" t="s">
        <v>12</v>
      </c>
      <c r="C31" s="118">
        <f>SUM(C11:C30)</f>
        <v>1255461</v>
      </c>
      <c r="D31" s="118">
        <f>SUM(D11:D30)</f>
        <v>1265547</v>
      </c>
      <c r="E31" s="118">
        <f>SUM(E11:E30)</f>
        <v>1265547</v>
      </c>
    </row>
    <row r="32" spans="1:5" ht="15.75">
      <c r="A32" s="119"/>
      <c r="B32" s="120"/>
      <c r="C32" s="121"/>
      <c r="D32" s="122"/>
      <c r="E32" s="122"/>
    </row>
    <row r="33" spans="1:5" ht="15.75">
      <c r="A33" s="123"/>
      <c r="B33" s="124"/>
      <c r="C33" s="124"/>
      <c r="D33" s="124"/>
      <c r="E33" s="124"/>
    </row>
    <row r="34" spans="1:5" ht="15.75">
      <c r="A34" s="375" t="s">
        <v>18</v>
      </c>
      <c r="B34" s="375"/>
      <c r="C34" s="375"/>
      <c r="D34" s="375"/>
      <c r="E34" s="375"/>
    </row>
  </sheetData>
  <sheetProtection selectLockedCells="1" selectUnlockedCells="1"/>
  <mergeCells count="5">
    <mergeCell ref="A7:E7"/>
    <mergeCell ref="A9:A10"/>
    <mergeCell ref="B9:B10"/>
    <mergeCell ref="C9:E9"/>
    <mergeCell ref="A34:E34"/>
  </mergeCells>
  <printOptions/>
  <pageMargins left="0.7874015748031497" right="0.3937007874015748" top="0.7480314960629921" bottom="0.3937007874015748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О.С.. Олеся Сергеевна</dc:creator>
  <cp:keywords/>
  <dc:description/>
  <cp:lastModifiedBy>Shmakova</cp:lastModifiedBy>
  <cp:lastPrinted>2021-12-23T07:22:30Z</cp:lastPrinted>
  <dcterms:created xsi:type="dcterms:W3CDTF">2019-12-19T06:40:21Z</dcterms:created>
  <dcterms:modified xsi:type="dcterms:W3CDTF">2021-12-28T06:05:29Z</dcterms:modified>
  <cp:category/>
  <cp:version/>
  <cp:contentType/>
  <cp:contentStatus/>
</cp:coreProperties>
</file>